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580" windowHeight="9105" activeTab="14"/>
  </bookViews>
  <sheets>
    <sheet name="เอกสารแนบ 3" sheetId="1" r:id="rId1"/>
    <sheet name="เอกสารแนบ 2" sheetId="2" r:id="rId2"/>
    <sheet name="ทั้งประเทศ" sheetId="3" r:id="rId3"/>
    <sheet name="ภาค1" sheetId="4" r:id="rId4"/>
    <sheet name="ภาค2" sheetId="5" r:id="rId5"/>
    <sheet name="ภาค3" sheetId="6" r:id="rId6"/>
    <sheet name="ภาค 4" sheetId="7" r:id="rId7"/>
    <sheet name="ภาค5" sheetId="8" r:id="rId8"/>
    <sheet name="ภาค6 " sheetId="9" r:id="rId9"/>
    <sheet name="ภาค7" sheetId="10" r:id="rId10"/>
    <sheet name="ภาค8 " sheetId="11" r:id="rId11"/>
    <sheet name="ภาค9 " sheetId="12" r:id="rId12"/>
    <sheet name="ภาค10" sheetId="13" r:id="rId13"/>
    <sheet name="ภาค11 " sheetId="14" r:id="rId14"/>
    <sheet name="ภาค12" sheetId="15" r:id="rId15"/>
  </sheets>
  <definedNames/>
  <calcPr fullCalcOnLoad="1"/>
</workbook>
</file>

<file path=xl/sharedStrings.xml><?xml version="1.0" encoding="utf-8"?>
<sst xmlns="http://schemas.openxmlformats.org/spreadsheetml/2006/main" count="3411" uniqueCount="331">
  <si>
    <t>หน่วย : ล้านบาท</t>
  </si>
  <si>
    <t>ประเภทภาษี</t>
  </si>
  <si>
    <t>อัตราเพิ่ม (%)</t>
  </si>
  <si>
    <t>รวมทุกประเภทภาษีอากร</t>
  </si>
  <si>
    <t>ภาษีเงินได้บุคคลธรรมดา</t>
  </si>
  <si>
    <t>ภาษีเงินได้นิติบุคคล</t>
  </si>
  <si>
    <t>ภาษีการค้า</t>
  </si>
  <si>
    <t>ภาษีมูลค่าเพิ่ม</t>
  </si>
  <si>
    <t>ภาษีธุรกิจเฉพาะ</t>
  </si>
  <si>
    <t>ภาษีเงินได้ปิโตรเลียม</t>
  </si>
  <si>
    <t>อากรแสตมป์</t>
  </si>
  <si>
    <t>รายได้อื่น ๆ</t>
  </si>
  <si>
    <t xml:space="preserve">ผลการจัดเก็บภาษีอากร จังหวัดนครสวรรค์ </t>
  </si>
  <si>
    <t xml:space="preserve">ภาษีการค้า </t>
  </si>
  <si>
    <t xml:space="preserve">ภาษีเงินได้นิติบุคคล </t>
  </si>
  <si>
    <t>ชัยภูมิ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</si>
  <si>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</si>
  <si>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</si>
  <si>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</si>
  <si>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</si>
  <si>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</si>
  <si>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</si>
  <si>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อุดรธานี</t>
  </si>
  <si>
    <t>หนองบัวลำภู</t>
  </si>
  <si>
    <t>หนองคาย</t>
  </si>
  <si>
    <t>เลย</t>
  </si>
  <si>
    <t>สกลนคร</t>
  </si>
  <si>
    <t>นครพนม</t>
  </si>
  <si>
    <t>ขอนแก่น</t>
  </si>
  <si>
    <t>มหาสารคาม</t>
  </si>
  <si>
    <t>ร้อยเอ็ด</t>
  </si>
  <si>
    <t>กาฬสินธุ์</t>
  </si>
  <si>
    <t>มุกดาหาร</t>
  </si>
  <si>
    <t>นครศรีธรรมราช</t>
  </si>
  <si>
    <t>ชุมพร</t>
  </si>
  <si>
    <t>ระนอง</t>
  </si>
  <si>
    <t>กระบี่</t>
  </si>
  <si>
    <t>พังงา</t>
  </si>
  <si>
    <t>ภูเก็ต</t>
  </si>
  <si>
    <t>สงขลา</t>
  </si>
  <si>
    <t>ตรัง</t>
  </si>
  <si>
    <t>พัทลุง</t>
  </si>
  <si>
    <t>สตูล</t>
  </si>
  <si>
    <t>ปัตตานี</t>
  </si>
  <si>
    <t>ยะลา</t>
  </si>
  <si>
    <t>นราธิวาส</t>
  </si>
  <si>
    <t>ภาค 1</t>
  </si>
  <si>
    <t>ภาค 2</t>
  </si>
  <si>
    <t>ภาค 4</t>
  </si>
  <si>
    <t>ภาค 5</t>
  </si>
  <si>
    <t>ภาค 6</t>
  </si>
  <si>
    <t>ภาค 7</t>
  </si>
  <si>
    <t>ภาค 8</t>
  </si>
  <si>
    <t>ภาค 9</t>
  </si>
  <si>
    <t>ภาค 10</t>
  </si>
  <si>
    <t>ภาค 11</t>
  </si>
  <si>
    <t>ภาค 12</t>
  </si>
  <si>
    <t>รวมทั้งประเทศ</t>
  </si>
  <si>
    <t>ผลการจัดเก็บภาษีสรรพากรทั้งประเทศ</t>
  </si>
  <si>
    <t xml:space="preserve">หน่วยงาน </t>
  </si>
  <si>
    <t>หน่วยงาน</t>
  </si>
  <si>
    <t xml:space="preserve"> </t>
  </si>
  <si>
    <t>รวมภาค 1-3</t>
  </si>
  <si>
    <t>รวมภาค 4-12</t>
  </si>
  <si>
    <t>กองคลัง</t>
  </si>
  <si>
    <t>รวมทุกภาค 1-12</t>
  </si>
  <si>
    <t>หน่วยงานอื่น</t>
  </si>
  <si>
    <t xml:space="preserve">ผลการจัดเก็บภาษีสรรพากร ภาค 4 </t>
  </si>
  <si>
    <t>ผลการจัดเก็บภาษีสรรพากร ภาค 5</t>
  </si>
  <si>
    <t>ผลการจัดเก็บภาษสรรพากร ภาค 6</t>
  </si>
  <si>
    <t xml:space="preserve">ผลการจัดเก็บภาษีอากร ภาค 7 </t>
  </si>
  <si>
    <t xml:space="preserve">ผลการจัดเก็บภาษีสรรพากร ภาค 8 </t>
  </si>
  <si>
    <t xml:space="preserve">ผลการจัดเก็บภาษีสรรพากร ภาค 9 </t>
  </si>
  <si>
    <t xml:space="preserve">ผลการจัดเก็บภาษีสรรพากร ภาค 11 </t>
  </si>
  <si>
    <t>ผลการจัดเก็บภาษีสรรพากร ภาค 12</t>
  </si>
  <si>
    <t>หน่วย  : ล้านบาท</t>
  </si>
  <si>
    <t>ผลจัดเก็บภาษีทั้งประเทศ</t>
  </si>
  <si>
    <t>หน่วยงานอื่น และกองคลัง</t>
  </si>
  <si>
    <t>*(ตัวเลข Sum ขึ้นมาจากภาษีทุกลักษณะจัดเก็บภาษีของทุกภาค)</t>
  </si>
  <si>
    <t>*(ผลจัดเก็บภาษีของภาค 1-12 บวกหน่วยงานอื่นและกองคลัง)</t>
  </si>
  <si>
    <t>รวม</t>
  </si>
  <si>
    <t>รวมทุกประเภทภาษี</t>
  </si>
  <si>
    <t>ผลการจัดเก็บภาษีของภาค 1-12</t>
  </si>
  <si>
    <t>หน่วยงานอื่น+กองคลัง</t>
  </si>
  <si>
    <t>ภาค  3</t>
  </si>
  <si>
    <t>รวมทั้งกรุงเทพฯ</t>
  </si>
  <si>
    <t>สท.1</t>
  </si>
  <si>
    <t>สท.2</t>
  </si>
  <si>
    <t>สท.3</t>
  </si>
  <si>
    <t>สท.4</t>
  </si>
  <si>
    <t>สท.5</t>
  </si>
  <si>
    <t>สท.6</t>
  </si>
  <si>
    <t>ผลการจัดเก็บภาษีสรรพากร  สภ. 1</t>
  </si>
  <si>
    <t>ผลการจัดเก็บภาษีสรรพากร  สภ. 2</t>
  </si>
  <si>
    <t>สท.7</t>
  </si>
  <si>
    <t>สท.8</t>
  </si>
  <si>
    <t>สท.9</t>
  </si>
  <si>
    <t>สท.10</t>
  </si>
  <si>
    <t>สท.11</t>
  </si>
  <si>
    <t>รวมสภ. 2</t>
  </si>
  <si>
    <t>ผลการจัดเก็บภาษีสรรพากร  สภ. 3</t>
  </si>
  <si>
    <t>สท.12</t>
  </si>
  <si>
    <t>สท.13</t>
  </si>
  <si>
    <t>สท.14</t>
  </si>
  <si>
    <t>สท.15</t>
  </si>
  <si>
    <t>สท.16</t>
  </si>
  <si>
    <t>รวม สภ. 3</t>
  </si>
  <si>
    <t>ผลการจัดเก็บภาษีสรรพากร สภ.  4</t>
  </si>
  <si>
    <t>ผลการจัดเก็บภาษีสรรพากร  สภ. 5</t>
  </si>
  <si>
    <t>ผลการจัดเก็บภาษีสรรพากร  สภ.  6</t>
  </si>
  <si>
    <t>ผลการจัดเก็บภาษีสรรพากร  สภ. 7</t>
  </si>
  <si>
    <t>ผลการจัดเก็บภาษีสรรพากร   สภ. 8</t>
  </si>
  <si>
    <t>ผลการจัดเก็บภาษีสรรพากร  สภ.  9</t>
  </si>
  <si>
    <t>ผลการจัดเก็บภาษีสรรพากร   สภ. 10</t>
  </si>
  <si>
    <t xml:space="preserve">ผลการจัดเก็บภาษีสรรพากร  สภ. 11 </t>
  </si>
  <si>
    <t>ผลการจัดเก็บภาษีสรรพากร   สภ. 12</t>
  </si>
  <si>
    <t xml:space="preserve">กรุงเทพฯ </t>
  </si>
  <si>
    <t xml:space="preserve">จังหวัดอื่น </t>
  </si>
  <si>
    <t>ผลการจัดเก็บภาษีสรรพากร</t>
  </si>
  <si>
    <t xml:space="preserve">ผลการจัดเก็บภาษีสรรพากร  สท. 1 </t>
  </si>
  <si>
    <t xml:space="preserve">ผลการจัดเก็บภาษีสรรพากร  สท. 2 </t>
  </si>
  <si>
    <t>ผลการจัดเก็บภาษีสรรพากร  สท. 3</t>
  </si>
  <si>
    <t xml:space="preserve">ผลการจัดเก็บภาษีสรรพากร  สท. 4 </t>
  </si>
  <si>
    <t>ผลการจัดเก็บภาษีสรรพากร  สท. 5</t>
  </si>
  <si>
    <t>ผลการจัดเก็บภาษีสรรพากร  สท. 6</t>
  </si>
  <si>
    <t>รวม สภ. 1</t>
  </si>
  <si>
    <t>ผลการจัดเก็บภาษีสรรพากร   สภ.  2</t>
  </si>
  <si>
    <t>ผลการจัดเก็บภาษีสรรพากร  สท. 15</t>
  </si>
  <si>
    <t>ผลการจัดเก็บภาษีสรรพากร  สท. 16</t>
  </si>
  <si>
    <t>รวม  สภ. 4</t>
  </si>
  <si>
    <t>รวม  สภ. 5</t>
  </si>
  <si>
    <t>รวม  สภ. 6</t>
  </si>
  <si>
    <t>รวม  สภ. 7</t>
  </si>
  <si>
    <t>รวม  สภ. 8</t>
  </si>
  <si>
    <t>รวม  สภ. 9</t>
  </si>
  <si>
    <t>รวม  สภ.10</t>
  </si>
  <si>
    <t>รวม  สภ.11</t>
  </si>
  <si>
    <t>รวม  สภ. 12</t>
  </si>
  <si>
    <t>รวมภาค 1 - 3</t>
  </si>
  <si>
    <t xml:space="preserve">ผลการจัดเก็บภาษี  สท.ลพบุรี </t>
  </si>
  <si>
    <t xml:space="preserve">ผลการจัดเก็บภาษี  สท.สิงห์บุรี </t>
  </si>
  <si>
    <t>ผลการจัดเก็บภาษี  สท.สระบุรี</t>
  </si>
  <si>
    <t xml:space="preserve">ผลการจัดเก็บภาษี  สท.อุทัยธานี </t>
  </si>
  <si>
    <t xml:space="preserve">ผลการจัดเก็บภาษี  สท.ชัยนาท </t>
  </si>
  <si>
    <t xml:space="preserve">ผลการจัดเก็บภาษี  สท.นครนายก </t>
  </si>
  <si>
    <t>ผลการจัดเก็บภาษี  สท.ปราจีนบุรี</t>
  </si>
  <si>
    <t xml:space="preserve">ผลการจัดเก็บภาษี  สท.สระแก้ว </t>
  </si>
  <si>
    <t>ผลการจัดเก็บภาษี  สท.ระยอง</t>
  </si>
  <si>
    <t xml:space="preserve">ผลการจัดเก็บภาษี  สท.ตราด </t>
  </si>
  <si>
    <t>ผลการจัดเก็บภาษี  สท.จันทบุรี</t>
  </si>
  <si>
    <t>ผลการจัดเก็บภาษี  สท.ฉะเชิงเทรา</t>
  </si>
  <si>
    <t xml:space="preserve">ผลการจัดเก็บภาษี  สท.กาญจนบุรี </t>
  </si>
  <si>
    <t xml:space="preserve">ผลการจัดเก็บภาษี  สท.ราชบุรี </t>
  </si>
  <si>
    <t xml:space="preserve">ผลการจัดเก็บภาษี  สท.สมุทรสงคราม </t>
  </si>
  <si>
    <t>ผลการจัดเก็บภาษ  สท.ประจวบคีรีขันธ์</t>
  </si>
  <si>
    <t xml:space="preserve">ผลการจัดเก็บภาษี  สท.เพชรบุรี </t>
  </si>
  <si>
    <t xml:space="preserve">ผลการจัดเก็บภาษี  สท.สุโขทัย </t>
  </si>
  <si>
    <t>ผลการจัดเก็บภาษี  สท.ตาก</t>
  </si>
  <si>
    <t xml:space="preserve">ผลการจัดเก็บภาษี  สท.กำแพงเพชร </t>
  </si>
  <si>
    <t xml:space="preserve">ผลการจัดเก็บภาษี  สท.พิจิตร </t>
  </si>
  <si>
    <t xml:space="preserve">ผลการจัดเก็บภาษี  สท.เพชรบูรณ์ </t>
  </si>
  <si>
    <t xml:space="preserve">ผลการจัดเก็บภาษี  สท.พิษณุโลก </t>
  </si>
  <si>
    <t>ผลการจัดเก็บภาษี  สท.อุตรดิตถ์</t>
  </si>
  <si>
    <t>ผลการจัดเก็บภาษี  สท.แม่ฮ่องสอน</t>
  </si>
  <si>
    <t>ผลการจัดเก็บภาษี  สท.เชียงราย</t>
  </si>
  <si>
    <t xml:space="preserve">ผลการจัดเก็บภาษี  สท.น่าน </t>
  </si>
  <si>
    <t>ผลการจัดเก็บภาษี  สท.ลำพูน</t>
  </si>
  <si>
    <t xml:space="preserve">ผลการจัดเก็บภาษี  สท.แพร่ </t>
  </si>
  <si>
    <t xml:space="preserve">ผลการจัดเก็บภาษี  สท.พะเยา </t>
  </si>
  <si>
    <t>ผลการจัดเก็บภาษี  สท.ลำปาง</t>
  </si>
  <si>
    <t xml:space="preserve">ผลการจัดเก็บภาษี  สท.บุรีรัมย์ </t>
  </si>
  <si>
    <t xml:space="preserve">ผลการจัดเก็บภาษี  สท.สุรินทร์ </t>
  </si>
  <si>
    <t xml:space="preserve">ผลการจัดเก็บภาษี  สท.ศรีสะเกษ </t>
  </si>
  <si>
    <t>ผลการจัดเก็บภาษี  สท.อุบลราชธานี</t>
  </si>
  <si>
    <t xml:space="preserve">ผลการจัดเก็บภาษี  สท.อำนาจเจริญ </t>
  </si>
  <si>
    <t xml:space="preserve">ผลการจัดเก็บภาษี  สท.ยโสธร </t>
  </si>
  <si>
    <t>ผลการจัดเก็บภาษี  สท.ชัยภูมิ</t>
  </si>
  <si>
    <t>ผลการจัดเก็บภาษี  สท.หนองบัวลำภู</t>
  </si>
  <si>
    <t>ผลการจัดเก็บภาษี  สท.หนองคาย</t>
  </si>
  <si>
    <t>ผลการจัดเก็บภาษี  สท.เลย</t>
  </si>
  <si>
    <t>ผลการจัดเก็บภาษี  สท.สกลนคร</t>
  </si>
  <si>
    <t>ผลการจัดเก็บภาษี  สท.นครพนม</t>
  </si>
  <si>
    <t>ผลการจัดเก็บภาษี  สท.ขอนแก่น</t>
  </si>
  <si>
    <t>ผลการจัดเก็บภาษี  สท.มหาสารคาม</t>
  </si>
  <si>
    <t>ผลการจัดเก็บภาษี  สท.ร้อยเอ็ด</t>
  </si>
  <si>
    <t>ผลการจัดเก็บภาษี  สท.กาฬสินธุ์</t>
  </si>
  <si>
    <t>ผลการจัดเก็บภาษี  สท.มุกดาหาร</t>
  </si>
  <si>
    <t>ผลการจัดเก็บภาษี  สท.อุดรธานี</t>
  </si>
  <si>
    <t>ผลการจัดเก็บภาษี  สท.นครศรีธรรมราช</t>
  </si>
  <si>
    <t xml:space="preserve">ผลการจัดเก็บภาษี  สท.ชุมพร </t>
  </si>
  <si>
    <t>ผลการจัดเก็บภาษี  สท.ระนอง</t>
  </si>
  <si>
    <t xml:space="preserve">ผลการจัดเก็บภาษี  สท.พังงา </t>
  </si>
  <si>
    <t xml:space="preserve">ผลการจัดเก็บภาษี  สท.ภูเก็ต </t>
  </si>
  <si>
    <t xml:space="preserve">ผลการจัดเก็บภาษี  สท.ตรัง </t>
  </si>
  <si>
    <t xml:space="preserve">ผลการจัดเก็บภาษี  สท.พัทลุง </t>
  </si>
  <si>
    <t xml:space="preserve">ผลการจัดเก็บภาษี  สท.สตูล </t>
  </si>
  <si>
    <t xml:space="preserve">ผลการจัดเก็บภาษี  สท.ปัตตานี </t>
  </si>
  <si>
    <t>ผลการจัดเก็บภาษี  สท.ยะลา</t>
  </si>
  <si>
    <t xml:space="preserve">ผลการจัดเก็บภาษี  สท.นราธิวาส </t>
  </si>
  <si>
    <t>ผลการจัดเก็บภาษีสรรพากร  สท. 7</t>
  </si>
  <si>
    <t>ผลการจัดเก็บภาษีสรรพากร  สท. 8</t>
  </si>
  <si>
    <t>ผลการจัดเก็บภาษีสรรพากร  สท. 9</t>
  </si>
  <si>
    <t>สท.17</t>
  </si>
  <si>
    <t>สท.18</t>
  </si>
  <si>
    <t>สท.19</t>
  </si>
  <si>
    <t>สท.20</t>
  </si>
  <si>
    <t>สท.21</t>
  </si>
  <si>
    <t xml:space="preserve">ผลการจัดเก็บภาษีสรรพากร สท. 10 </t>
  </si>
  <si>
    <t xml:space="preserve">ผลการจัดเก็บภาษีสรรพากร สท. 11 </t>
  </si>
  <si>
    <t>ผลการจัดเก็บภาษีสรรพากร  สท.12</t>
  </si>
  <si>
    <t>ผลการจัดเก็บภาษีสรรพากร  สท. 13</t>
  </si>
  <si>
    <t>ผลการจัดเก็บภาษีสรรพากร  สท. 14</t>
  </si>
  <si>
    <t>ผลการจัดเก็บภาษีสรรพากร  สท. 17</t>
  </si>
  <si>
    <t>ผลการจัดเก็บภาษีสรรพากร  สท. 18</t>
  </si>
  <si>
    <t>ผลการจัดเก็บภาษีสรรพากร  สท. 19</t>
  </si>
  <si>
    <t>ผลการจัดเก็บภาษีสรรพากร  สท. 20</t>
  </si>
  <si>
    <t>ผลการจัดเก็บภาษีสรรพากร  สท. 21</t>
  </si>
  <si>
    <t>สท.22</t>
  </si>
  <si>
    <t>สท.23</t>
  </si>
  <si>
    <t>สท.24</t>
  </si>
  <si>
    <t>สท.25</t>
  </si>
  <si>
    <t>สท.26</t>
  </si>
  <si>
    <t>สท.27</t>
  </si>
  <si>
    <t>สท.28</t>
  </si>
  <si>
    <t>สท.29</t>
  </si>
  <si>
    <t>สท.30</t>
  </si>
  <si>
    <t xml:space="preserve">ผลการจัดเก็บภาษีสรรพากร  สท. 22 </t>
  </si>
  <si>
    <t xml:space="preserve">ผลการจัดเก็บภาษีสรรพากร  สท. 23 </t>
  </si>
  <si>
    <t xml:space="preserve">ผลการจัดเก็บภาษีสรรพากร  สท. 24 </t>
  </si>
  <si>
    <t>ผลการจัดเก็บภาษีสรรพากร  สท. 25</t>
  </si>
  <si>
    <t>ผลการจัดเก็บภาษีสรรพากร  สท. 26</t>
  </si>
  <si>
    <t>ผลการจัดเก็บภาษีสรรพากร  สท. 27</t>
  </si>
  <si>
    <t>ผลการจัดเก็บภาษีสรรพากร  สท. 28</t>
  </si>
  <si>
    <t>ผลการจัดเก็บภาษีสรรพากร  สท. 29</t>
  </si>
  <si>
    <t>ผลการจัดเก็บภาษีสรรพากร  สท. 30</t>
  </si>
  <si>
    <t>ผลการจัดเก็บภาษีสรรพากร   สภ. 3</t>
  </si>
  <si>
    <t>สท. ลพบุรี</t>
  </si>
  <si>
    <t>สท. ชัยนาท</t>
  </si>
  <si>
    <t>สท. สิงห์บุรี</t>
  </si>
  <si>
    <t>สท. อ่างทอง</t>
  </si>
  <si>
    <t>สท. สระบุรี</t>
  </si>
  <si>
    <t>สท. อุทัยธานี</t>
  </si>
  <si>
    <t xml:space="preserve">ผลการจัดเก็บภาษี  สท.อ่างทอง </t>
  </si>
  <si>
    <t>ผลการจัดเก็บภาษี  สท.อยุธยา 1</t>
  </si>
  <si>
    <t>ผลการจัดเก็บภาษี  สท.อยุธยา 2</t>
  </si>
  <si>
    <t>ผลการจัดเก็บภาษี  สท.ปทุมธานี  1</t>
  </si>
  <si>
    <t xml:space="preserve">ผลการจัดเก็บภาษี  สท.ปทุมธานี  2 </t>
  </si>
  <si>
    <t>สท.ชลบุรี 1</t>
  </si>
  <si>
    <t>สท.ชลบุรี 2</t>
  </si>
  <si>
    <t>สท.ชลบุรี 3</t>
  </si>
  <si>
    <t>สท. ฉะเชิงเทรา</t>
  </si>
  <si>
    <t>สท. นครนายก</t>
  </si>
  <si>
    <t>สท. ปราจีนบุรี</t>
  </si>
  <si>
    <t>สท. สระแก้ว</t>
  </si>
  <si>
    <t>สท. ระยอง</t>
  </si>
  <si>
    <t>สท. ตราด</t>
  </si>
  <si>
    <t>สท. จันทบุรี</t>
  </si>
  <si>
    <t>สท. สมุทรปราการ 1</t>
  </si>
  <si>
    <t xml:space="preserve">สท. สมุทรปราการ 2 </t>
  </si>
  <si>
    <t>สท. สมุทรปราการ 3</t>
  </si>
  <si>
    <t>ผลการจัดเก็บภาษี  สท.ชลบุรี 1</t>
  </si>
  <si>
    <t>ผลการจัดเก็บภาษี  สท.ชลบุรี  2</t>
  </si>
  <si>
    <t>ผลการจัดเก็บภาษี  สท.ชลบุรี  3</t>
  </si>
  <si>
    <t>ผลการจัดเก็บภาษี  สท. สมุทรปราการ 1</t>
  </si>
  <si>
    <t>ผลการจัดเก็บภาษี  สท.สมุทรปราการ 2</t>
  </si>
  <si>
    <t>ผลการจัดเก็บภาษี  สท.สมุทรปราการ 3</t>
  </si>
  <si>
    <t>สท. นครปฐม 1</t>
  </si>
  <si>
    <t>สท. นครปฐม 2</t>
  </si>
  <si>
    <t>สท. สุพรรณบุรี</t>
  </si>
  <si>
    <t>สท. กาญจนบุรี</t>
  </si>
  <si>
    <t>สท. ราชบุรี</t>
  </si>
  <si>
    <t>สท. เพชรบุรี</t>
  </si>
  <si>
    <t>สท. สมุทรสาคร 1</t>
  </si>
  <si>
    <t>สท. สมุทรสาคร 2</t>
  </si>
  <si>
    <t>สท. สมุทรสงคราม</t>
  </si>
  <si>
    <t>สท. ประจวบคีรีขันธ์</t>
  </si>
  <si>
    <t>ผลการจัดเก็บภาษี  สท.นครปฐม 1</t>
  </si>
  <si>
    <t>ผลการจัดเก็บภาษีสรรพากร  สท. สุพรรณบุรี</t>
  </si>
  <si>
    <t>ผลการจัดเก็บภาษี  สท.นครปฐม 2</t>
  </si>
  <si>
    <t>ผลการจัดเก็บภาษี  สท.สมุทรสาคร 1</t>
  </si>
  <si>
    <t>ผลการจัดเก็บภาษี  สท.สมุทรสาคร 2</t>
  </si>
  <si>
    <t>สท. พิษณุโลก</t>
  </si>
  <si>
    <t>สท. อุตรดิตถ์</t>
  </si>
  <si>
    <t>สท. สุโขทัย</t>
  </si>
  <si>
    <t>สท. ตาก</t>
  </si>
  <si>
    <t>สท. กำแพงเพชร</t>
  </si>
  <si>
    <t>สท. พิจิตร</t>
  </si>
  <si>
    <t>สท. เพชรบูรณ์</t>
  </si>
  <si>
    <t>สท. นครสวรรค์</t>
  </si>
  <si>
    <t>สท. เชียงใหม่ 1</t>
  </si>
  <si>
    <t>สท. เชียงใหม่ 2</t>
  </si>
  <si>
    <t>สท. ลำปาง</t>
  </si>
  <si>
    <t>สท. แม่ฮ่องสอน</t>
  </si>
  <si>
    <t>สท. เชียงราย</t>
  </si>
  <si>
    <t>สท. น่าน</t>
  </si>
  <si>
    <t>สท. ลำพูน</t>
  </si>
  <si>
    <t>สท. แพร่</t>
  </si>
  <si>
    <t>สท. พะเยา</t>
  </si>
  <si>
    <t>ผลการจัดเก็บภาษี  สท.เชียงใหม่ 1</t>
  </si>
  <si>
    <t>ผลการจัดเก็บภาษี  สท.เชียงใหม่  2</t>
  </si>
  <si>
    <t>ผลการจัดเก็บภาษี  สท.นครราชสีมา  2</t>
  </si>
  <si>
    <t>ผลการจัดเก็บภาษี  สท.นครราชสีมา 1</t>
  </si>
  <si>
    <t>นครราชสีมา 1</t>
  </si>
  <si>
    <t>นครราชสีมา 2</t>
  </si>
  <si>
    <t>สุราษฎร์ธานี  1</t>
  </si>
  <si>
    <t>สุราษฎร์ธานี  2</t>
  </si>
  <si>
    <t>ผลการจัดเก็บภาษี  สท. กระบี่</t>
  </si>
  <si>
    <t>ผลการจัดเก็บภาษี  สท.สงขลา  1</t>
  </si>
  <si>
    <t>ผลการจัดเก็บภาษี  สท.สงขลา 2</t>
  </si>
  <si>
    <t>สท. พระนครศรีอยุธยา 1</t>
  </si>
  <si>
    <t>สท. พระนครศรีอยุธยา 2</t>
  </si>
  <si>
    <t>ผลการจัดเก็บภาษี  สท.สุราษฎร์ธานี 1</t>
  </si>
  <si>
    <t>ผลการจัดเก็บภาษี  สท.สุราษฎร์ธานี  2</t>
  </si>
  <si>
    <t>สท. ปทุมธานี 1</t>
  </si>
  <si>
    <t>สท. ปทุมธานี 2</t>
  </si>
  <si>
    <t>สำนักวิชการแผนภาษี</t>
  </si>
  <si>
    <t>กลุ่มประมาณการรายได้</t>
  </si>
  <si>
    <t xml:space="preserve">  </t>
  </si>
  <si>
    <t>2553</t>
  </si>
  <si>
    <t>ผลการจัดเก็บภาษี  สท.บึงกาฬ</t>
  </si>
  <si>
    <t xml:space="preserve">ผลการจัดเก็บภาษีสรรพากร ภาค 10 </t>
  </si>
  <si>
    <t>บึงกาฬ</t>
  </si>
  <si>
    <t>ผษ./กลุ่มประมาณการรายได้</t>
  </si>
  <si>
    <t>สงขลา (สาขา)</t>
  </si>
  <si>
    <t>ปีงบประมาณ  2550 - 2557</t>
  </si>
  <si>
    <t>ปีงบประมาณ 2550 - 2557</t>
  </si>
  <si>
    <t>ผลการจัดเก็บภาษี  สท.นนทบุรี 2</t>
  </si>
  <si>
    <t>สท. นนทบุรี 1</t>
  </si>
  <si>
    <t>สท. นนทบุรี 2</t>
  </si>
  <si>
    <t>ปีงบประมาณ 2550- 2557</t>
  </si>
  <si>
    <t>ผลการจัดเก็บภาษี  สท.นนทบุรี 1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</si>
</sst>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"/>
    <numFmt numFmtId="197" formatCode="0.0000000000"/>
    <numFmt numFmtId="198" formatCode="0.000000000"/>
    <numFmt numFmtId="199" formatCode="#,##0.0"/>
    <numFmt numFmtId="200" formatCode="#,##0.000"/>
    <numFmt numFmtId="201" formatCode="#,##0.00_ ;\(0.00\)\ "/>
    <numFmt numFmtId="202" formatCode="#,##0.00;\(0.00\)"/>
    <numFmt numFmtId="203" formatCode="_-* #,##0.000_-;\-* #,##0.000_-;_-* &quot;-&quot;??_-;_-@_-"/>
    <numFmt numFmtId="204" formatCode="#,##0.0000"/>
    <numFmt numFmtId="205" formatCode="0.00000000000"/>
    <numFmt numFmtId="206" formatCode="0.000000000000"/>
    <numFmt numFmtId="207" formatCode="#,##0.0;\(0.0\)"/>
    <numFmt numFmtId="208" formatCode="#,##0.000;\(0.000\)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_-;_-@_-"/>
    <numFmt numFmtId="212" formatCode="#,##0.000_ ;\(0.000\)\ "/>
    <numFmt numFmtId="213" formatCode="#,##0.00000"/>
    <numFmt numFmtId="214" formatCode="_-* #,##0.000_-;\-* #,##0.000_-;_-* &quot;-&quot;???_-;_-@_-"/>
    <numFmt numFmtId="215" formatCode="_-* #,##0.00000_-;\-* #,##0.00000_-;_-* &quot;-&quot;??_-;_-@_-"/>
    <numFmt numFmtId="216" formatCode="_-* #,##0.000000_-;\-* #,##0.000000_-;_-* &quot;-&quot;??_-;_-@_-"/>
    <numFmt numFmtId="217" formatCode="#,##0.0000;\(0.0000\)"/>
    <numFmt numFmtId="218" formatCode="#,##0.00000;\(0.00000\)"/>
    <numFmt numFmtId="219" formatCode="#,##0.00_);\(#,##0.00\)"/>
    <numFmt numFmtId="220" formatCode="#,##0.000_);\(#,##0.000\)"/>
    <numFmt numFmtId="221" formatCode="#,##0;\(0\)"/>
    <numFmt numFmtId="222" formatCode="#,##0.0_ ;\(0.0\)\ "/>
  </numFmts>
  <fonts count="6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18"/>
      <color indexed="39"/>
      <name val="AngsanaUPC"/>
      <family val="1"/>
    </font>
    <font>
      <b/>
      <sz val="18"/>
      <color indexed="10"/>
      <name val="AngsanaUPC"/>
      <family val="1"/>
    </font>
    <font>
      <b/>
      <sz val="18"/>
      <color indexed="8"/>
      <name val="AngsanaUPC"/>
      <family val="1"/>
    </font>
    <font>
      <b/>
      <sz val="22"/>
      <color indexed="39"/>
      <name val="AngsanaUPC"/>
      <family val="1"/>
    </font>
    <font>
      <sz val="22"/>
      <name val="AngsanaUPC"/>
      <family val="1"/>
    </font>
    <font>
      <sz val="18"/>
      <color indexed="8"/>
      <name val="AngsanaUPC"/>
      <family val="1"/>
    </font>
    <font>
      <b/>
      <sz val="18"/>
      <color indexed="12"/>
      <name val="AngsanaUPC"/>
      <family val="1"/>
    </font>
    <font>
      <sz val="18"/>
      <color indexed="12"/>
      <name val="AngsanaUPC"/>
      <family val="1"/>
    </font>
    <font>
      <b/>
      <sz val="18"/>
      <color indexed="63"/>
      <name val="AngsanaUPC"/>
      <family val="1"/>
    </font>
    <font>
      <b/>
      <sz val="18"/>
      <color indexed="59"/>
      <name val="AngsanaUPC"/>
      <family val="1"/>
    </font>
    <font>
      <b/>
      <sz val="18"/>
      <name val="TH SarabunPSK"/>
      <family val="2"/>
    </font>
    <font>
      <b/>
      <sz val="20"/>
      <name val="AngsanaUPC"/>
      <family val="1"/>
    </font>
    <font>
      <sz val="20"/>
      <name val="AngsanaUPC"/>
      <family val="1"/>
    </font>
    <font>
      <b/>
      <sz val="20"/>
      <color indexed="39"/>
      <name val="AngsanaUPC"/>
      <family val="1"/>
    </font>
    <font>
      <sz val="20"/>
      <color indexed="39"/>
      <name val="AngsanaUPC"/>
      <family val="1"/>
    </font>
    <font>
      <b/>
      <sz val="20"/>
      <color indexed="10"/>
      <name val="AngsanaUPC"/>
      <family val="1"/>
    </font>
    <font>
      <b/>
      <sz val="20"/>
      <color indexed="8"/>
      <name val="AngsanaUPC"/>
      <family val="1"/>
    </font>
    <font>
      <b/>
      <sz val="20"/>
      <color indexed="12"/>
      <name val="AngsanaUPC"/>
      <family val="1"/>
    </font>
    <font>
      <sz val="20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30"/>
      <name val="AngsanaUPC"/>
      <family val="1"/>
    </font>
    <font>
      <b/>
      <sz val="18"/>
      <color indexed="17"/>
      <name val="AngsanaUPC"/>
      <family val="1"/>
    </font>
    <font>
      <b/>
      <sz val="20"/>
      <color indexed="56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70C0"/>
      <name val="AngsanaUPC"/>
      <family val="1"/>
    </font>
    <font>
      <b/>
      <sz val="18"/>
      <color rgb="FFFF0000"/>
      <name val="AngsanaUPC"/>
      <family val="1"/>
    </font>
    <font>
      <b/>
      <sz val="18"/>
      <color rgb="FF00B050"/>
      <name val="AngsanaUPC"/>
      <family val="1"/>
    </font>
    <font>
      <b/>
      <sz val="18"/>
      <color theme="1"/>
      <name val="AngsanaUPC"/>
      <family val="1"/>
    </font>
    <font>
      <b/>
      <sz val="20"/>
      <color theme="3"/>
      <name val="AngsanaUPC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212" fontId="3" fillId="33" borderId="10" xfId="0" applyNumberFormat="1" applyFont="1" applyFill="1" applyBorder="1" applyAlignment="1">
      <alignment horizontal="right" wrapText="1"/>
    </xf>
    <xf numFmtId="200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212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200" fontId="3" fillId="33" borderId="0" xfId="0" applyNumberFormat="1" applyFont="1" applyFill="1" applyBorder="1" applyAlignment="1">
      <alignment horizontal="right" wrapText="1"/>
    </xf>
    <xf numFmtId="202" fontId="3" fillId="33" borderId="0" xfId="0" applyNumberFormat="1" applyFont="1" applyFill="1" applyBorder="1" applyAlignment="1">
      <alignment horizontal="center" wrapText="1"/>
    </xf>
    <xf numFmtId="208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3" fontId="3" fillId="33" borderId="10" xfId="42" applyFont="1" applyFill="1" applyBorder="1" applyAlignment="1" quotePrefix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00" fontId="3" fillId="33" borderId="10" xfId="0" applyNumberFormat="1" applyFont="1" applyFill="1" applyBorder="1" applyAlignment="1">
      <alignment/>
    </xf>
    <xf numFmtId="194" fontId="3" fillId="33" borderId="10" xfId="0" applyNumberFormat="1" applyFont="1" applyFill="1" applyBorder="1" applyAlignment="1">
      <alignment/>
    </xf>
    <xf numFmtId="203" fontId="3" fillId="33" borderId="11" xfId="42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208" fontId="3" fillId="33" borderId="10" xfId="0" applyNumberFormat="1" applyFont="1" applyFill="1" applyBorder="1" applyAlignment="1">
      <alignment horizontal="right" wrapText="1"/>
    </xf>
    <xf numFmtId="201" fontId="6" fillId="33" borderId="10" xfId="0" applyNumberFormat="1" applyFont="1" applyFill="1" applyBorder="1" applyAlignment="1">
      <alignment horizontal="center" wrapText="1"/>
    </xf>
    <xf numFmtId="212" fontId="7" fillId="33" borderId="1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2" fontId="6" fillId="33" borderId="10" xfId="0" applyNumberFormat="1" applyFont="1" applyFill="1" applyBorder="1" applyAlignment="1">
      <alignment horizontal="center" wrapText="1"/>
    </xf>
    <xf numFmtId="220" fontId="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/>
    </xf>
    <xf numFmtId="202" fontId="6" fillId="33" borderId="10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200" fontId="3" fillId="33" borderId="13" xfId="0" applyNumberFormat="1" applyFont="1" applyFill="1" applyBorder="1" applyAlignment="1">
      <alignment horizontal="right" wrapText="1"/>
    </xf>
    <xf numFmtId="202" fontId="6" fillId="33" borderId="13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208" fontId="13" fillId="33" borderId="10" xfId="0" applyNumberFormat="1" applyFont="1" applyFill="1" applyBorder="1" applyAlignment="1">
      <alignment horizontal="right" wrapText="1"/>
    </xf>
    <xf numFmtId="200" fontId="3" fillId="33" borderId="0" xfId="0" applyNumberFormat="1" applyFont="1" applyFill="1" applyBorder="1" applyAlignment="1">
      <alignment/>
    </xf>
    <xf numFmtId="200" fontId="4" fillId="33" borderId="0" xfId="0" applyNumberFormat="1" applyFont="1" applyFill="1" applyAlignment="1">
      <alignment/>
    </xf>
    <xf numFmtId="203" fontId="3" fillId="33" borderId="10" xfId="42" applyNumberFormat="1" applyFont="1" applyFill="1" applyBorder="1" applyAlignment="1">
      <alignment/>
    </xf>
    <xf numFmtId="0" fontId="14" fillId="33" borderId="0" xfId="0" applyFont="1" applyFill="1" applyAlignment="1">
      <alignment horizontal="center" wrapText="1"/>
    </xf>
    <xf numFmtId="202" fontId="3" fillId="33" borderId="12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3" fillId="33" borderId="14" xfId="0" applyFont="1" applyFill="1" applyBorder="1" applyAlignment="1">
      <alignment wrapText="1"/>
    </xf>
    <xf numFmtId="203" fontId="3" fillId="33" borderId="15" xfId="42" applyNumberFormat="1" applyFont="1" applyFill="1" applyBorder="1" applyAlignment="1">
      <alignment/>
    </xf>
    <xf numFmtId="200" fontId="3" fillId="33" borderId="14" xfId="0" applyNumberFormat="1" applyFont="1" applyFill="1" applyBorder="1" applyAlignment="1">
      <alignment horizontal="right" wrapText="1"/>
    </xf>
    <xf numFmtId="200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03" fontId="3" fillId="33" borderId="10" xfId="42" applyNumberFormat="1" applyFont="1" applyFill="1" applyBorder="1" applyAlignment="1">
      <alignment/>
    </xf>
    <xf numFmtId="200" fontId="3" fillId="0" borderId="10" xfId="0" applyNumberFormat="1" applyFont="1" applyBorder="1" applyAlignment="1">
      <alignment/>
    </xf>
    <xf numFmtId="202" fontId="3" fillId="33" borderId="10" xfId="0" applyNumberFormat="1" applyFont="1" applyFill="1" applyBorder="1" applyAlignment="1">
      <alignment horizontal="right" wrapText="1"/>
    </xf>
    <xf numFmtId="0" fontId="3" fillId="33" borderId="16" xfId="0" applyFont="1" applyFill="1" applyBorder="1" applyAlignment="1">
      <alignment wrapText="1"/>
    </xf>
    <xf numFmtId="200" fontId="3" fillId="33" borderId="16" xfId="0" applyNumberFormat="1" applyFont="1" applyFill="1" applyBorder="1" applyAlignment="1">
      <alignment horizontal="right" wrapText="1"/>
    </xf>
    <xf numFmtId="202" fontId="3" fillId="33" borderId="16" xfId="0" applyNumberFormat="1" applyFont="1" applyFill="1" applyBorder="1" applyAlignment="1">
      <alignment horizontal="center" wrapText="1"/>
    </xf>
    <xf numFmtId="200" fontId="3" fillId="0" borderId="13" xfId="0" applyNumberFormat="1" applyFont="1" applyBorder="1" applyAlignment="1">
      <alignment/>
    </xf>
    <xf numFmtId="203" fontId="3" fillId="33" borderId="10" xfId="42" applyNumberFormat="1" applyFont="1" applyFill="1" applyBorder="1" applyAlignment="1">
      <alignment horizontal="right"/>
    </xf>
    <xf numFmtId="203" fontId="3" fillId="33" borderId="10" xfId="42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right"/>
    </xf>
    <xf numFmtId="200" fontId="3" fillId="33" borderId="10" xfId="42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/>
    </xf>
    <xf numFmtId="203" fontId="3" fillId="33" borderId="10" xfId="42" applyNumberFormat="1" applyFont="1" applyFill="1" applyBorder="1" applyAlignment="1">
      <alignment horizontal="right" wrapText="1"/>
    </xf>
    <xf numFmtId="203" fontId="3" fillId="33" borderId="0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horizontal="right" wrapText="1"/>
    </xf>
    <xf numFmtId="194" fontId="3" fillId="33" borderId="11" xfId="0" applyNumberFormat="1" applyFont="1" applyFill="1" applyBorder="1" applyAlignment="1">
      <alignment/>
    </xf>
    <xf numFmtId="194" fontId="3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2" fontId="3" fillId="33" borderId="10" xfId="0" applyNumberFormat="1" applyFont="1" applyFill="1" applyBorder="1" applyAlignment="1">
      <alignment wrapText="1"/>
    </xf>
    <xf numFmtId="208" fontId="3" fillId="33" borderId="10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203" fontId="3" fillId="33" borderId="12" xfId="42" applyNumberFormat="1" applyFont="1" applyFill="1" applyBorder="1" applyAlignment="1">
      <alignment horizontal="right" wrapText="1"/>
    </xf>
    <xf numFmtId="194" fontId="3" fillId="33" borderId="10" xfId="0" applyNumberFormat="1" applyFont="1" applyFill="1" applyBorder="1" applyAlignment="1">
      <alignment wrapText="1"/>
    </xf>
    <xf numFmtId="208" fontId="3" fillId="33" borderId="10" xfId="42" applyNumberFormat="1" applyFont="1" applyFill="1" applyBorder="1" applyAlignment="1">
      <alignment wrapText="1"/>
    </xf>
    <xf numFmtId="194" fontId="3" fillId="33" borderId="0" xfId="0" applyNumberFormat="1" applyFont="1" applyFill="1" applyBorder="1" applyAlignment="1">
      <alignment horizontal="right" wrapText="1"/>
    </xf>
    <xf numFmtId="200" fontId="3" fillId="0" borderId="14" xfId="0" applyNumberFormat="1" applyFont="1" applyBorder="1" applyAlignment="1">
      <alignment/>
    </xf>
    <xf numFmtId="208" fontId="3" fillId="33" borderId="10" xfId="42" applyNumberFormat="1" applyFont="1" applyFill="1" applyBorder="1" applyAlignment="1">
      <alignment horizontal="right" wrapText="1"/>
    </xf>
    <xf numFmtId="202" fontId="3" fillId="33" borderId="10" xfId="42" applyNumberFormat="1" applyFont="1" applyFill="1" applyBorder="1" applyAlignment="1">
      <alignment horizontal="right" wrapText="1"/>
    </xf>
    <xf numFmtId="202" fontId="3" fillId="33" borderId="11" xfId="0" applyNumberFormat="1" applyFont="1" applyFill="1" applyBorder="1" applyAlignment="1">
      <alignment horizontal="center" wrapText="1"/>
    </xf>
    <xf numFmtId="194" fontId="3" fillId="33" borderId="10" xfId="0" applyNumberFormat="1" applyFont="1" applyFill="1" applyBorder="1" applyAlignment="1">
      <alignment horizontal="right"/>
    </xf>
    <xf numFmtId="202" fontId="3" fillId="33" borderId="10" xfId="42" applyNumberFormat="1" applyFont="1" applyFill="1" applyBorder="1" applyAlignment="1">
      <alignment horizontal="center" wrapText="1"/>
    </xf>
    <xf numFmtId="203" fontId="3" fillId="33" borderId="11" xfId="42" applyNumberFormat="1" applyFont="1" applyFill="1" applyBorder="1" applyAlignment="1">
      <alignment horizontal="right" wrapText="1"/>
    </xf>
    <xf numFmtId="200" fontId="3" fillId="33" borderId="11" xfId="42" applyNumberFormat="1" applyFont="1" applyFill="1" applyBorder="1" applyAlignment="1">
      <alignment horizontal="right" wrapText="1"/>
    </xf>
    <xf numFmtId="200" fontId="15" fillId="0" borderId="10" xfId="0" applyNumberFormat="1" applyFont="1" applyBorder="1" applyAlignment="1">
      <alignment/>
    </xf>
    <xf numFmtId="200" fontId="3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201" fontId="6" fillId="34" borderId="10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212" fontId="3" fillId="34" borderId="10" xfId="0" applyNumberFormat="1" applyFont="1" applyFill="1" applyBorder="1" applyAlignment="1">
      <alignment horizontal="right" wrapText="1"/>
    </xf>
    <xf numFmtId="0" fontId="3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201" fontId="20" fillId="34" borderId="10" xfId="0" applyNumberFormat="1" applyFont="1" applyFill="1" applyBorder="1" applyAlignment="1">
      <alignment horizontal="center" wrapText="1"/>
    </xf>
    <xf numFmtId="208" fontId="3" fillId="34" borderId="10" xfId="0" applyNumberFormat="1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212" fontId="7" fillId="34" borderId="10" xfId="0" applyNumberFormat="1" applyFont="1" applyFill="1" applyBorder="1" applyAlignment="1">
      <alignment horizontal="center" wrapText="1"/>
    </xf>
    <xf numFmtId="208" fontId="4" fillId="33" borderId="0" xfId="0" applyNumberFormat="1" applyFont="1" applyFill="1" applyAlignment="1">
      <alignment/>
    </xf>
    <xf numFmtId="212" fontId="4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/>
    </xf>
    <xf numFmtId="0" fontId="22" fillId="33" borderId="0" xfId="0" applyFont="1" applyFill="1" applyAlignment="1">
      <alignment/>
    </xf>
    <xf numFmtId="208" fontId="3" fillId="33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200" fontId="62" fillId="33" borderId="10" xfId="0" applyNumberFormat="1" applyFont="1" applyFill="1" applyBorder="1" applyAlignment="1">
      <alignment horizontal="right"/>
    </xf>
    <xf numFmtId="202" fontId="62" fillId="33" borderId="10" xfId="0" applyNumberFormat="1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200" fontId="62" fillId="34" borderId="10" xfId="0" applyNumberFormat="1" applyFont="1" applyFill="1" applyBorder="1" applyAlignment="1">
      <alignment horizontal="right"/>
    </xf>
    <xf numFmtId="202" fontId="62" fillId="34" borderId="10" xfId="0" applyNumberFormat="1" applyFont="1" applyFill="1" applyBorder="1" applyAlignment="1">
      <alignment horizontal="center" wrapText="1"/>
    </xf>
    <xf numFmtId="0" fontId="63" fillId="33" borderId="10" xfId="0" applyFont="1" applyFill="1" applyBorder="1" applyAlignment="1">
      <alignment/>
    </xf>
    <xf numFmtId="200" fontId="63" fillId="33" borderId="10" xfId="0" applyNumberFormat="1" applyFont="1" applyFill="1" applyBorder="1" applyAlignment="1">
      <alignment horizontal="right"/>
    </xf>
    <xf numFmtId="202" fontId="63" fillId="33" borderId="10" xfId="0" applyNumberFormat="1" applyFont="1" applyFill="1" applyBorder="1" applyAlignment="1">
      <alignment horizontal="center" wrapText="1"/>
    </xf>
    <xf numFmtId="200" fontId="61" fillId="33" borderId="10" xfId="0" applyNumberFormat="1" applyFont="1" applyFill="1" applyBorder="1" applyAlignment="1">
      <alignment horizontal="right"/>
    </xf>
    <xf numFmtId="202" fontId="61" fillId="33" borderId="10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212" fontId="62" fillId="33" borderId="10" xfId="0" applyNumberFormat="1" applyFont="1" applyFill="1" applyBorder="1" applyAlignment="1">
      <alignment horizontal="right" wrapText="1"/>
    </xf>
    <xf numFmtId="200" fontId="62" fillId="33" borderId="10" xfId="0" applyNumberFormat="1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212" fontId="61" fillId="33" borderId="10" xfId="0" applyNumberFormat="1" applyFont="1" applyFill="1" applyBorder="1" applyAlignment="1">
      <alignment horizontal="right" wrapText="1"/>
    </xf>
    <xf numFmtId="208" fontId="62" fillId="33" borderId="10" xfId="42" applyNumberFormat="1" applyFont="1" applyFill="1" applyBorder="1" applyAlignment="1">
      <alignment horizontal="right" wrapText="1"/>
    </xf>
    <xf numFmtId="202" fontId="62" fillId="33" borderId="10" xfId="42" applyNumberFormat="1" applyFont="1" applyFill="1" applyBorder="1" applyAlignment="1">
      <alignment horizontal="right" wrapText="1"/>
    </xf>
    <xf numFmtId="203" fontId="62" fillId="33" borderId="10" xfId="42" applyNumberFormat="1" applyFont="1" applyFill="1" applyBorder="1" applyAlignment="1">
      <alignment horizontal="right" wrapText="1"/>
    </xf>
    <xf numFmtId="202" fontId="62" fillId="33" borderId="10" xfId="0" applyNumberFormat="1" applyFont="1" applyFill="1" applyBorder="1" applyAlignment="1">
      <alignment horizontal="right" wrapText="1"/>
    </xf>
    <xf numFmtId="208" fontId="62" fillId="33" borderId="10" xfId="0" applyNumberFormat="1" applyFont="1" applyFill="1" applyBorder="1" applyAlignment="1">
      <alignment horizontal="right" wrapText="1"/>
    </xf>
    <xf numFmtId="202" fontId="62" fillId="33" borderId="10" xfId="42" applyNumberFormat="1" applyFont="1" applyFill="1" applyBorder="1" applyAlignment="1">
      <alignment horizontal="center" wrapText="1"/>
    </xf>
    <xf numFmtId="208" fontId="62" fillId="33" borderId="10" xfId="0" applyNumberFormat="1" applyFont="1" applyFill="1" applyBorder="1" applyAlignment="1">
      <alignment wrapText="1"/>
    </xf>
    <xf numFmtId="202" fontId="62" fillId="33" borderId="10" xfId="0" applyNumberFormat="1" applyFont="1" applyFill="1" applyBorder="1" applyAlignment="1">
      <alignment wrapText="1"/>
    </xf>
    <xf numFmtId="200" fontId="62" fillId="33" borderId="10" xfId="0" applyNumberFormat="1" applyFont="1" applyFill="1" applyBorder="1" applyAlignment="1">
      <alignment wrapText="1"/>
    </xf>
    <xf numFmtId="200" fontId="61" fillId="33" borderId="10" xfId="0" applyNumberFormat="1" applyFont="1" applyFill="1" applyBorder="1" applyAlignment="1">
      <alignment wrapText="1"/>
    </xf>
    <xf numFmtId="202" fontId="61" fillId="33" borderId="10" xfId="0" applyNumberFormat="1" applyFont="1" applyFill="1" applyBorder="1" applyAlignment="1">
      <alignment wrapText="1"/>
    </xf>
    <xf numFmtId="208" fontId="61" fillId="33" borderId="10" xfId="0" applyNumberFormat="1" applyFont="1" applyFill="1" applyBorder="1" applyAlignment="1">
      <alignment wrapText="1"/>
    </xf>
    <xf numFmtId="208" fontId="63" fillId="33" borderId="10" xfId="0" applyNumberFormat="1" applyFont="1" applyFill="1" applyBorder="1" applyAlignment="1">
      <alignment horizontal="right" wrapText="1"/>
    </xf>
    <xf numFmtId="208" fontId="61" fillId="33" borderId="10" xfId="0" applyNumberFormat="1" applyFont="1" applyFill="1" applyBorder="1" applyAlignment="1">
      <alignment horizontal="right" wrapText="1"/>
    </xf>
    <xf numFmtId="208" fontId="62" fillId="34" borderId="10" xfId="0" applyNumberFormat="1" applyFont="1" applyFill="1" applyBorder="1" applyAlignment="1">
      <alignment horizontal="right" wrapText="1"/>
    </xf>
    <xf numFmtId="208" fontId="62" fillId="33" borderId="10" xfId="42" applyNumberFormat="1" applyFont="1" applyFill="1" applyBorder="1" applyAlignment="1">
      <alignment wrapText="1"/>
    </xf>
    <xf numFmtId="202" fontId="64" fillId="33" borderId="10" xfId="0" applyNumberFormat="1" applyFont="1" applyFill="1" applyBorder="1" applyAlignment="1">
      <alignment horizontal="center" wrapText="1"/>
    </xf>
    <xf numFmtId="208" fontId="3" fillId="33" borderId="11" xfId="0" applyNumberFormat="1" applyFont="1" applyFill="1" applyBorder="1" applyAlignment="1">
      <alignment horizontal="center" wrapText="1"/>
    </xf>
    <xf numFmtId="208" fontId="3" fillId="33" borderId="11" xfId="0" applyNumberFormat="1" applyFont="1" applyFill="1" applyBorder="1" applyAlignment="1">
      <alignment horizontal="right" wrapText="1"/>
    </xf>
    <xf numFmtId="212" fontId="6" fillId="33" borderId="10" xfId="0" applyNumberFormat="1" applyFont="1" applyFill="1" applyBorder="1" applyAlignment="1">
      <alignment horizontal="right" wrapText="1"/>
    </xf>
    <xf numFmtId="201" fontId="6" fillId="35" borderId="10" xfId="0" applyNumberFormat="1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center" wrapText="1"/>
    </xf>
    <xf numFmtId="208" fontId="3" fillId="19" borderId="10" xfId="0" applyNumberFormat="1" applyFont="1" applyFill="1" applyBorder="1" applyAlignment="1">
      <alignment horizontal="right" wrapText="1"/>
    </xf>
    <xf numFmtId="201" fontId="6" fillId="19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208" fontId="3" fillId="35" borderId="10" xfId="0" applyNumberFormat="1" applyFont="1" applyFill="1" applyBorder="1" applyAlignment="1">
      <alignment horizontal="right" wrapText="1"/>
    </xf>
    <xf numFmtId="0" fontId="3" fillId="9" borderId="10" xfId="0" applyFont="1" applyFill="1" applyBorder="1" applyAlignment="1">
      <alignment horizontal="center" wrapText="1"/>
    </xf>
    <xf numFmtId="202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>
      <alignment wrapText="1"/>
    </xf>
    <xf numFmtId="200" fontId="3" fillId="9" borderId="10" xfId="0" applyNumberFormat="1" applyFont="1" applyFill="1" applyBorder="1" applyAlignment="1">
      <alignment horizontal="right" wrapText="1"/>
    </xf>
    <xf numFmtId="202" fontId="6" fillId="9" borderId="10" xfId="0" applyNumberFormat="1" applyFont="1" applyFill="1" applyBorder="1" applyAlignment="1">
      <alignment horizontal="center" wrapText="1"/>
    </xf>
    <xf numFmtId="208" fontId="6" fillId="9" borderId="10" xfId="0" applyNumberFormat="1" applyFont="1" applyFill="1" applyBorder="1" applyAlignment="1">
      <alignment horizontal="right" wrapText="1"/>
    </xf>
    <xf numFmtId="0" fontId="23" fillId="33" borderId="0" xfId="0" applyFont="1" applyFill="1" applyAlignment="1">
      <alignment/>
    </xf>
    <xf numFmtId="0" fontId="7" fillId="13" borderId="10" xfId="0" applyFont="1" applyFill="1" applyBorder="1" applyAlignment="1">
      <alignment horizontal="center" wrapText="1"/>
    </xf>
    <xf numFmtId="202" fontId="7" fillId="13" borderId="10" xfId="0" applyNumberFormat="1" applyFont="1" applyFill="1" applyBorder="1" applyAlignment="1">
      <alignment horizontal="center" wrapText="1"/>
    </xf>
    <xf numFmtId="0" fontId="64" fillId="13" borderId="10" xfId="0" applyFont="1" applyFill="1" applyBorder="1" applyAlignment="1">
      <alignment wrapText="1"/>
    </xf>
    <xf numFmtId="200" fontId="64" fillId="13" borderId="10" xfId="0" applyNumberFormat="1" applyFont="1" applyFill="1" applyBorder="1" applyAlignment="1">
      <alignment horizontal="right" wrapText="1"/>
    </xf>
    <xf numFmtId="202" fontId="64" fillId="13" borderId="10" xfId="0" applyNumberFormat="1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center" wrapText="1"/>
    </xf>
    <xf numFmtId="208" fontId="65" fillId="35" borderId="10" xfId="0" applyNumberFormat="1" applyFont="1" applyFill="1" applyBorder="1" applyAlignment="1">
      <alignment horizontal="right" wrapText="1"/>
    </xf>
    <xf numFmtId="201" fontId="65" fillId="35" borderId="10" xfId="0" applyNumberFormat="1" applyFont="1" applyFill="1" applyBorder="1" applyAlignment="1">
      <alignment horizontal="center" wrapText="1"/>
    </xf>
    <xf numFmtId="212" fontId="65" fillId="35" borderId="10" xfId="0" applyNumberFormat="1" applyFont="1" applyFill="1" applyBorder="1" applyAlignment="1">
      <alignment horizontal="center" wrapText="1"/>
    </xf>
    <xf numFmtId="201" fontId="20" fillId="35" borderId="10" xfId="0" applyNumberFormat="1" applyFont="1" applyFill="1" applyBorder="1" applyAlignment="1">
      <alignment horizontal="center" wrapText="1"/>
    </xf>
    <xf numFmtId="212" fontId="20" fillId="35" borderId="10" xfId="0" applyNumberFormat="1" applyFont="1" applyFill="1" applyBorder="1" applyAlignment="1">
      <alignment horizontal="right" wrapText="1"/>
    </xf>
    <xf numFmtId="208" fontId="16" fillId="33" borderId="0" xfId="0" applyNumberFormat="1" applyFont="1" applyFill="1" applyAlignment="1">
      <alignment/>
    </xf>
    <xf numFmtId="0" fontId="16" fillId="19" borderId="10" xfId="0" applyFont="1" applyFill="1" applyBorder="1" applyAlignment="1">
      <alignment horizontal="center" wrapText="1"/>
    </xf>
    <xf numFmtId="208" fontId="16" fillId="19" borderId="10" xfId="0" applyNumberFormat="1" applyFont="1" applyFill="1" applyBorder="1" applyAlignment="1">
      <alignment horizontal="right" wrapText="1"/>
    </xf>
    <xf numFmtId="201" fontId="20" fillId="19" borderId="10" xfId="0" applyNumberFormat="1" applyFont="1" applyFill="1" applyBorder="1" applyAlignment="1">
      <alignment horizontal="center" wrapText="1"/>
    </xf>
    <xf numFmtId="212" fontId="20" fillId="19" borderId="10" xfId="0" applyNumberFormat="1" applyFont="1" applyFill="1" applyBorder="1" applyAlignment="1">
      <alignment horizontal="center" wrapText="1"/>
    </xf>
    <xf numFmtId="212" fontId="20" fillId="19" borderId="10" xfId="0" applyNumberFormat="1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center" wrapText="1"/>
    </xf>
    <xf numFmtId="208" fontId="16" fillId="35" borderId="10" xfId="0" applyNumberFormat="1" applyFont="1" applyFill="1" applyBorder="1" applyAlignment="1">
      <alignment horizontal="right" wrapText="1"/>
    </xf>
    <xf numFmtId="212" fontId="20" fillId="35" borderId="10" xfId="0" applyNumberFormat="1" applyFont="1" applyFill="1" applyBorder="1" applyAlignment="1">
      <alignment horizontal="center" wrapText="1"/>
    </xf>
    <xf numFmtId="220" fontId="21" fillId="36" borderId="0" xfId="0" applyNumberFormat="1" applyFont="1" applyFill="1" applyBorder="1" applyAlignment="1">
      <alignment horizontal="right"/>
    </xf>
    <xf numFmtId="0" fontId="16" fillId="37" borderId="10" xfId="0" applyFont="1" applyFill="1" applyBorder="1" applyAlignment="1">
      <alignment horizontal="center" wrapText="1"/>
    </xf>
    <xf numFmtId="208" fontId="16" fillId="37" borderId="10" xfId="0" applyNumberFormat="1" applyFont="1" applyFill="1" applyBorder="1" applyAlignment="1">
      <alignment horizontal="right" wrapText="1"/>
    </xf>
    <xf numFmtId="201" fontId="20" fillId="17" borderId="10" xfId="0" applyNumberFormat="1" applyFont="1" applyFill="1" applyBorder="1" applyAlignment="1">
      <alignment horizontal="center" wrapText="1"/>
    </xf>
    <xf numFmtId="212" fontId="20" fillId="17" borderId="10" xfId="0" applyNumberFormat="1" applyFont="1" applyFill="1" applyBorder="1" applyAlignment="1">
      <alignment horizontal="center" wrapText="1"/>
    </xf>
    <xf numFmtId="212" fontId="20" fillId="17" borderId="10" xfId="0" applyNumberFormat="1" applyFont="1" applyFill="1" applyBorder="1" applyAlignment="1">
      <alignment horizontal="right" wrapText="1"/>
    </xf>
    <xf numFmtId="0" fontId="16" fillId="38" borderId="10" xfId="0" applyFont="1" applyFill="1" applyBorder="1" applyAlignment="1">
      <alignment horizontal="center" wrapText="1"/>
    </xf>
    <xf numFmtId="212" fontId="16" fillId="38" borderId="10" xfId="0" applyNumberFormat="1" applyFont="1" applyFill="1" applyBorder="1" applyAlignment="1">
      <alignment horizontal="right" wrapText="1"/>
    </xf>
    <xf numFmtId="201" fontId="20" fillId="38" borderId="10" xfId="0" applyNumberFormat="1" applyFont="1" applyFill="1" applyBorder="1" applyAlignment="1">
      <alignment horizontal="center" wrapText="1"/>
    </xf>
    <xf numFmtId="212" fontId="20" fillId="38" borderId="10" xfId="0" applyNumberFormat="1" applyFont="1" applyFill="1" applyBorder="1" applyAlignment="1">
      <alignment horizontal="center" wrapText="1"/>
    </xf>
    <xf numFmtId="212" fontId="20" fillId="38" borderId="10" xfId="0" applyNumberFormat="1" applyFont="1" applyFill="1" applyBorder="1" applyAlignment="1">
      <alignment horizontal="right" wrapText="1"/>
    </xf>
    <xf numFmtId="212" fontId="7" fillId="35" borderId="10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212" fontId="7" fillId="19" borderId="10" xfId="0" applyNumberFormat="1" applyFont="1" applyFill="1" applyBorder="1" applyAlignment="1">
      <alignment horizontal="center" wrapText="1"/>
    </xf>
    <xf numFmtId="208" fontId="3" fillId="14" borderId="10" xfId="0" applyNumberFormat="1" applyFont="1" applyFill="1" applyBorder="1" applyAlignment="1">
      <alignment horizontal="right" wrapText="1"/>
    </xf>
    <xf numFmtId="212" fontId="20" fillId="34" borderId="10" xfId="0" applyNumberFormat="1" applyFont="1" applyFill="1" applyBorder="1" applyAlignment="1">
      <alignment horizontal="center" wrapText="1"/>
    </xf>
    <xf numFmtId="212" fontId="21" fillId="35" borderId="10" xfId="0" applyNumberFormat="1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center" wrapText="1"/>
    </xf>
    <xf numFmtId="201" fontId="6" fillId="14" borderId="10" xfId="0" applyNumberFormat="1" applyFont="1" applyFill="1" applyBorder="1" applyAlignment="1">
      <alignment horizontal="center" wrapText="1"/>
    </xf>
    <xf numFmtId="212" fontId="7" fillId="14" borderId="10" xfId="0" applyNumberFormat="1" applyFont="1" applyFill="1" applyBorder="1" applyAlignment="1">
      <alignment horizontal="center" wrapText="1"/>
    </xf>
    <xf numFmtId="0" fontId="16" fillId="9" borderId="10" xfId="0" applyFont="1" applyFill="1" applyBorder="1" applyAlignment="1">
      <alignment horizontal="center" wrapText="1"/>
    </xf>
    <xf numFmtId="208" fontId="16" fillId="9" borderId="10" xfId="0" applyNumberFormat="1" applyFont="1" applyFill="1" applyBorder="1" applyAlignment="1">
      <alignment horizontal="right" wrapText="1"/>
    </xf>
    <xf numFmtId="201" fontId="20" fillId="9" borderId="10" xfId="0" applyNumberFormat="1" applyFont="1" applyFill="1" applyBorder="1" applyAlignment="1">
      <alignment horizontal="center" wrapText="1"/>
    </xf>
    <xf numFmtId="212" fontId="21" fillId="9" borderId="10" xfId="0" applyNumberFormat="1" applyFont="1" applyFill="1" applyBorder="1" applyAlignment="1">
      <alignment horizontal="center" wrapText="1"/>
    </xf>
    <xf numFmtId="201" fontId="6" fillId="9" borderId="10" xfId="0" applyNumberFormat="1" applyFont="1" applyFill="1" applyBorder="1" applyAlignment="1">
      <alignment horizontal="center" wrapText="1"/>
    </xf>
    <xf numFmtId="212" fontId="6" fillId="35" borderId="10" xfId="0" applyNumberFormat="1" applyFont="1" applyFill="1" applyBorder="1" applyAlignment="1">
      <alignment horizontal="right" wrapText="1"/>
    </xf>
    <xf numFmtId="212" fontId="6" fillId="9" borderId="10" xfId="0" applyNumberFormat="1" applyFont="1" applyFill="1" applyBorder="1" applyAlignment="1">
      <alignment horizontal="right" wrapText="1"/>
    </xf>
    <xf numFmtId="212" fontId="6" fillId="38" borderId="10" xfId="0" applyNumberFormat="1" applyFont="1" applyFill="1" applyBorder="1" applyAlignment="1">
      <alignment horizontal="right" wrapText="1"/>
    </xf>
    <xf numFmtId="201" fontId="6" fillId="38" borderId="10" xfId="0" applyNumberFormat="1" applyFont="1" applyFill="1" applyBorder="1" applyAlignment="1">
      <alignment horizontal="center" wrapText="1"/>
    </xf>
    <xf numFmtId="208" fontId="3" fillId="38" borderId="10" xfId="0" applyNumberFormat="1" applyFont="1" applyFill="1" applyBorder="1" applyAlignment="1">
      <alignment horizontal="right" wrapText="1"/>
    </xf>
    <xf numFmtId="212" fontId="20" fillId="9" borderId="10" xfId="0" applyNumberFormat="1" applyFont="1" applyFill="1" applyBorder="1" applyAlignment="1">
      <alignment horizontal="center" wrapText="1"/>
    </xf>
    <xf numFmtId="208" fontId="3" fillId="9" borderId="10" xfId="0" applyNumberFormat="1" applyFont="1" applyFill="1" applyBorder="1" applyAlignment="1">
      <alignment horizontal="right" wrapText="1"/>
    </xf>
    <xf numFmtId="208" fontId="6" fillId="33" borderId="10" xfId="0" applyNumberFormat="1" applyFont="1" applyFill="1" applyBorder="1" applyAlignment="1">
      <alignment horizontal="right" wrapText="1"/>
    </xf>
    <xf numFmtId="208" fontId="64" fillId="13" borderId="10" xfId="0" applyNumberFormat="1" applyFont="1" applyFill="1" applyBorder="1" applyAlignment="1">
      <alignment horizontal="right" wrapText="1"/>
    </xf>
    <xf numFmtId="203" fontId="4" fillId="33" borderId="0" xfId="42" applyNumberFormat="1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2" fontId="3" fillId="33" borderId="16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208" fontId="3" fillId="33" borderId="0" xfId="0" applyNumberFormat="1" applyFont="1" applyFill="1" applyAlignment="1">
      <alignment horizontal="right" wrapText="1"/>
    </xf>
    <xf numFmtId="202" fontId="3" fillId="33" borderId="0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162</xdr:row>
      <xdr:rowOff>0</xdr:rowOff>
    </xdr:from>
    <xdr:to>
      <xdr:col>0</xdr:col>
      <xdr:colOff>9525</xdr:colOff>
      <xdr:row>162</xdr:row>
      <xdr:rowOff>104775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80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zoomScalePageLayoutView="0" workbookViewId="0" topLeftCell="G2">
      <selection activeCell="P12" sqref="P12"/>
    </sheetView>
  </sheetViews>
  <sheetFormatPr defaultColWidth="9.140625" defaultRowHeight="21.75"/>
  <cols>
    <col min="1" max="1" width="25.00390625" style="23" customWidth="1"/>
    <col min="2" max="3" width="20.8515625" style="23" customWidth="1"/>
    <col min="4" max="4" width="17.7109375" style="23" customWidth="1"/>
    <col min="5" max="5" width="21.8515625" style="23" customWidth="1"/>
    <col min="6" max="6" width="22.7109375" style="23" customWidth="1"/>
    <col min="7" max="7" width="21.140625" style="23" customWidth="1"/>
    <col min="8" max="8" width="18.28125" style="23" customWidth="1"/>
    <col min="9" max="9" width="23.8515625" style="23" customWidth="1"/>
    <col min="10" max="10" width="20.00390625" style="23" customWidth="1"/>
    <col min="11" max="11" width="21.421875" style="23" customWidth="1"/>
    <col min="12" max="14" width="20.00390625" style="23" customWidth="1"/>
    <col min="15" max="15" width="21.421875" style="23" customWidth="1"/>
    <col min="16" max="16" width="20.00390625" style="23" customWidth="1"/>
    <col min="17" max="16384" width="9.140625" style="23" customWidth="1"/>
  </cols>
  <sheetData>
    <row r="1" spans="6:16" ht="26.25">
      <c r="F1" s="24" t="s">
        <v>61</v>
      </c>
      <c r="G1" s="24"/>
      <c r="H1" s="24"/>
      <c r="I1" s="24"/>
      <c r="J1" s="24"/>
      <c r="L1" s="24" t="s">
        <v>61</v>
      </c>
      <c r="M1" s="24"/>
      <c r="N1" s="24"/>
      <c r="P1" s="24" t="s">
        <v>61</v>
      </c>
    </row>
    <row r="3" ht="26.25">
      <c r="A3" s="25"/>
    </row>
    <row r="4" spans="1:16" s="34" customFormat="1" ht="42.75" customHeight="1">
      <c r="A4" s="225" t="s">
        <v>58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s="34" customFormat="1" ht="41.25" customHeight="1">
      <c r="A5" s="225" t="s">
        <v>325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ht="26.25">
      <c r="A6" s="27"/>
    </row>
    <row r="7" ht="31.5" customHeight="1">
      <c r="A7" s="27"/>
    </row>
    <row r="8" spans="1:16" ht="35.25" customHeight="1">
      <c r="A8" s="27"/>
      <c r="F8" s="28" t="s">
        <v>61</v>
      </c>
      <c r="G8" s="28"/>
      <c r="H8" s="28"/>
      <c r="I8" s="28"/>
      <c r="J8" s="28"/>
      <c r="L8" s="28" t="s">
        <v>61</v>
      </c>
      <c r="M8" s="28"/>
      <c r="N8" s="28"/>
      <c r="P8" s="28" t="s">
        <v>0</v>
      </c>
    </row>
    <row r="9" spans="1:16" s="29" customFormat="1" ht="68.25" customHeight="1">
      <c r="A9" s="3" t="s">
        <v>1</v>
      </c>
      <c r="B9" s="3">
        <v>2550</v>
      </c>
      <c r="C9" s="3">
        <v>2551</v>
      </c>
      <c r="D9" s="3" t="s">
        <v>2</v>
      </c>
      <c r="E9" s="3">
        <v>2552</v>
      </c>
      <c r="F9" s="3" t="s">
        <v>2</v>
      </c>
      <c r="G9" s="3">
        <v>2553</v>
      </c>
      <c r="H9" s="3" t="s">
        <v>2</v>
      </c>
      <c r="I9" s="3">
        <v>2554</v>
      </c>
      <c r="J9" s="3" t="s">
        <v>2</v>
      </c>
      <c r="K9" s="3">
        <v>2555</v>
      </c>
      <c r="L9" s="3" t="s">
        <v>2</v>
      </c>
      <c r="M9" s="3">
        <v>2556</v>
      </c>
      <c r="N9" s="3" t="s">
        <v>2</v>
      </c>
      <c r="O9" s="3">
        <v>2557</v>
      </c>
      <c r="P9" s="3" t="s">
        <v>2</v>
      </c>
    </row>
    <row r="10" spans="1:16" s="29" customFormat="1" ht="68.25" customHeight="1">
      <c r="A10" s="112" t="s">
        <v>57</v>
      </c>
      <c r="B10" s="110">
        <f>B11+B12</f>
        <v>1119273.5183723993</v>
      </c>
      <c r="C10" s="110">
        <f>C11+C12</f>
        <v>1276270.3784963423</v>
      </c>
      <c r="D10" s="101">
        <f>(C10-B10)/B10*100</f>
        <v>14.026675119790323</v>
      </c>
      <c r="E10" s="110">
        <f>E11+E12</f>
        <v>1138645.3288109333</v>
      </c>
      <c r="F10" s="101">
        <f>(E10-C10)/C10*100</f>
        <v>-10.783377253302245</v>
      </c>
      <c r="G10" s="110">
        <f>G11+G12</f>
        <v>1264862.6543366946</v>
      </c>
      <c r="H10" s="101">
        <f>(G10-E10)/E10*100</f>
        <v>11.08486745890995</v>
      </c>
      <c r="I10" s="113">
        <f>I11+I12</f>
        <v>1516571.6851491756</v>
      </c>
      <c r="J10" s="101">
        <f>(I10-G10)/G10*100</f>
        <v>19.900107727070132</v>
      </c>
      <c r="K10" s="110">
        <f>K11+K12</f>
        <v>1617283.0260822568</v>
      </c>
      <c r="L10" s="109">
        <f>(K10-I10)/I10*100</f>
        <v>6.640724069906058</v>
      </c>
      <c r="M10" s="205">
        <f>M11+M12</f>
        <v>1763987.621548762</v>
      </c>
      <c r="N10" s="109">
        <f>(M10-K10)/K10*100</f>
        <v>9.071052691493698</v>
      </c>
      <c r="O10" s="110">
        <f>O11+O12</f>
        <v>1729980.113329697</v>
      </c>
      <c r="P10" s="109">
        <f>(O10-M10)/M10*100</f>
        <v>-1.9278768061426033</v>
      </c>
    </row>
    <row r="11" spans="1:16" s="202" customFormat="1" ht="68.25" customHeight="1">
      <c r="A11" s="161" t="s">
        <v>116</v>
      </c>
      <c r="B11" s="162">
        <f>'เอกสารแนบ 2'!B15</f>
        <v>737994.987224837</v>
      </c>
      <c r="C11" s="162">
        <f>'เอกสารแนบ 2'!C15</f>
        <v>827986.0523170696</v>
      </c>
      <c r="D11" s="157">
        <f>(C11-B11)/B11*100</f>
        <v>12.193994085330564</v>
      </c>
      <c r="E11" s="162">
        <f>'เอกสารแนบ 2'!E15</f>
        <v>768959.7349535528</v>
      </c>
      <c r="F11" s="157">
        <f>(E11-C11)/C11*100</f>
        <v>-7.128902376837767</v>
      </c>
      <c r="G11" s="162">
        <f>'เอกสารแนบ 2'!G15</f>
        <v>824333.6985670748</v>
      </c>
      <c r="H11" s="157">
        <f>(G11-E11)/E11*100</f>
        <v>7.201152556689687</v>
      </c>
      <c r="I11" s="201">
        <f>'เอกสารแนบ 2'!I15</f>
        <v>989968.8768550124</v>
      </c>
      <c r="J11" s="157">
        <f>(I11-G11)/G11*100</f>
        <v>20.093219357143635</v>
      </c>
      <c r="K11" s="162">
        <f>'เอกสารแนบ 2'!K15</f>
        <v>1037333.8646482977</v>
      </c>
      <c r="L11" s="179">
        <f>(K11-I11)/I11*100</f>
        <v>4.784492613925095</v>
      </c>
      <c r="M11" s="189">
        <f>'เอกสารแนบ 2'!M15</f>
        <v>1128643.0043530436</v>
      </c>
      <c r="N11" s="179">
        <f>(M11-K11)/K11*100</f>
        <v>8.8022904502114</v>
      </c>
      <c r="O11" s="162">
        <f>'เอกสารแนบ 2'!O15</f>
        <v>1118444.375113318</v>
      </c>
      <c r="P11" s="179">
        <f>(O11-M11)/M11*100</f>
        <v>-0.9036186996588585</v>
      </c>
    </row>
    <row r="12" spans="1:16" s="29" customFormat="1" ht="68.25" customHeight="1">
      <c r="A12" s="158" t="s">
        <v>117</v>
      </c>
      <c r="B12" s="159">
        <f>ทั้งประเทศ!B22</f>
        <v>381278.5311475622</v>
      </c>
      <c r="C12" s="159">
        <f>ทั้งประเทศ!C22</f>
        <v>448284.3261792726</v>
      </c>
      <c r="D12" s="160">
        <f>(C12-B12)/B12*100</f>
        <v>17.57397533767194</v>
      </c>
      <c r="E12" s="159">
        <f>ทั้งประเทศ!E22</f>
        <v>369685.5938573804</v>
      </c>
      <c r="F12" s="160">
        <f>(E12-C12)/C12*100</f>
        <v>-17.533232310794634</v>
      </c>
      <c r="G12" s="159">
        <f>ทั้งประเทศ!G22</f>
        <v>440528.95576961973</v>
      </c>
      <c r="H12" s="160">
        <f>(G12-E12)/E12*100</f>
        <v>19.163138377409897</v>
      </c>
      <c r="I12" s="203">
        <f>ทั้งประเทศ!I22</f>
        <v>526602.8082941631</v>
      </c>
      <c r="J12" s="160">
        <f>(I12-G12)/G12*100</f>
        <v>19.538750267657043</v>
      </c>
      <c r="K12" s="159">
        <f>ทั้งประเทศ!K22</f>
        <v>579949.1614339593</v>
      </c>
      <c r="L12" s="212">
        <f>(K12-I12)/I12*100</f>
        <v>10.130282691161918</v>
      </c>
      <c r="M12" s="220">
        <f>ทั้งประเทศ!M22</f>
        <v>635344.6171957186</v>
      </c>
      <c r="N12" s="212">
        <f>(M12-K12)/K12*100</f>
        <v>9.551777887701519</v>
      </c>
      <c r="O12" s="221">
        <f>ทั้งประเทศ!O22</f>
        <v>611535.7382163788</v>
      </c>
      <c r="P12" s="212">
        <f>(O12-M12)/M12*100</f>
        <v>-3.747396032790403</v>
      </c>
    </row>
    <row r="13" spans="1:16" s="29" customFormat="1" ht="31.5" customHeight="1">
      <c r="A13" s="116"/>
      <c r="B13" s="116"/>
      <c r="C13" s="116"/>
      <c r="D13" s="116"/>
      <c r="E13" s="228"/>
      <c r="F13" s="228"/>
      <c r="G13" s="33"/>
      <c r="H13" s="33"/>
      <c r="I13" s="33"/>
      <c r="J13" s="33"/>
      <c r="K13" s="229" t="s">
        <v>61</v>
      </c>
      <c r="L13" s="229"/>
      <c r="M13" s="85" t="s">
        <v>61</v>
      </c>
      <c r="N13" s="85"/>
      <c r="O13" s="226" t="s">
        <v>322</v>
      </c>
      <c r="P13" s="227"/>
    </row>
    <row r="16" spans="11:15" ht="26.25">
      <c r="K16" s="25"/>
      <c r="O16" s="25"/>
    </row>
  </sheetData>
  <sheetProtection/>
  <mergeCells count="5">
    <mergeCell ref="A4:P4"/>
    <mergeCell ref="A5:P5"/>
    <mergeCell ref="O13:P13"/>
    <mergeCell ref="E13:F13"/>
    <mergeCell ref="K13:L13"/>
  </mergeCells>
  <printOptions/>
  <pageMargins left="0.32" right="0.2" top="0.75" bottom="1" header="0.71" footer="0.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4"/>
  <sheetViews>
    <sheetView zoomScale="75" zoomScaleNormal="75" zoomScalePageLayoutView="0" workbookViewId="0" topLeftCell="A1">
      <selection activeCell="B14" sqref="B14:P14"/>
    </sheetView>
  </sheetViews>
  <sheetFormatPr defaultColWidth="9.140625" defaultRowHeight="34.5" customHeight="1"/>
  <cols>
    <col min="1" max="1" width="35.00390625" style="29" customWidth="1"/>
    <col min="2" max="16" width="17.140625" style="29" customWidth="1"/>
    <col min="17" max="16384" width="9.140625" style="29" customWidth="1"/>
  </cols>
  <sheetData>
    <row r="1" spans="1:16" ht="34.5" customHeight="1">
      <c r="A1" s="241" t="s">
        <v>110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4.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4.5" customHeight="1">
      <c r="A5" s="3" t="s">
        <v>60</v>
      </c>
      <c r="B5" s="3">
        <v>2550</v>
      </c>
      <c r="C5" s="3">
        <v>2551</v>
      </c>
      <c r="D5" s="3" t="s">
        <v>2</v>
      </c>
      <c r="E5" s="3">
        <v>2552</v>
      </c>
      <c r="F5" s="3" t="s">
        <v>2</v>
      </c>
      <c r="G5" s="3">
        <v>2553</v>
      </c>
      <c r="H5" s="3" t="s">
        <v>2</v>
      </c>
      <c r="I5" s="3">
        <v>2544</v>
      </c>
      <c r="J5" s="3" t="s">
        <v>2</v>
      </c>
      <c r="K5" s="3">
        <v>2555</v>
      </c>
      <c r="L5" s="3" t="s">
        <v>2</v>
      </c>
      <c r="M5" s="3">
        <v>2556</v>
      </c>
      <c r="N5" s="3" t="s">
        <v>2</v>
      </c>
      <c r="O5" s="3">
        <v>2557</v>
      </c>
      <c r="P5" s="3" t="s">
        <v>2</v>
      </c>
    </row>
    <row r="6" spans="1:16" ht="34.5" customHeight="1">
      <c r="A6" s="5" t="s">
        <v>281</v>
      </c>
      <c r="B6" s="88">
        <f>B31</f>
        <v>1617.7105056900002</v>
      </c>
      <c r="C6" s="88">
        <f>C31</f>
        <v>1647.0680449899999</v>
      </c>
      <c r="D6" s="4">
        <f>(C6-B6)/B6*100</f>
        <v>1.8147585242687045</v>
      </c>
      <c r="E6" s="88">
        <f>E31</f>
        <v>1689.8201046899999</v>
      </c>
      <c r="F6" s="4">
        <f>(E6-C6)/C6*100</f>
        <v>2.5956462351414014</v>
      </c>
      <c r="G6" s="88">
        <f>G31</f>
        <v>1734.26116184</v>
      </c>
      <c r="H6" s="4">
        <f>(G6-E6)/E6*100</f>
        <v>2.629928299862015</v>
      </c>
      <c r="I6" s="88">
        <f>I31</f>
        <v>1768.8916603099997</v>
      </c>
      <c r="J6" s="4">
        <f>(I6-G6)/G6*100</f>
        <v>1.9968444910141228</v>
      </c>
      <c r="K6" s="88">
        <f>K31</f>
        <v>2039.9393094799998</v>
      </c>
      <c r="L6" s="4">
        <f>(K6-I6)/I6*100</f>
        <v>15.323021485809866</v>
      </c>
      <c r="M6" s="88">
        <f>M31</f>
        <v>2142.66124528</v>
      </c>
      <c r="N6" s="4">
        <f>(M6-K6)/K6*100</f>
        <v>5.035538818367347</v>
      </c>
      <c r="O6" s="88">
        <f>O31</f>
        <v>2225.3283632499997</v>
      </c>
      <c r="P6" s="4">
        <f>(O6-M6)/M6*100</f>
        <v>3.8581515464520795</v>
      </c>
    </row>
    <row r="7" spans="1:16" ht="34.5" customHeight="1">
      <c r="A7" s="5" t="s">
        <v>282</v>
      </c>
      <c r="B7" s="88">
        <f>B47</f>
        <v>569.8527021199999</v>
      </c>
      <c r="C7" s="88">
        <f>C47</f>
        <v>629.2634540399999</v>
      </c>
      <c r="D7" s="4">
        <f aca="true" t="shared" si="0" ref="D7:D14">(C7-B7)/B7*100</f>
        <v>10.425633097636748</v>
      </c>
      <c r="E7" s="88">
        <f>E47</f>
        <v>582.9665495300001</v>
      </c>
      <c r="F7" s="4">
        <f aca="true" t="shared" si="1" ref="F7:F14">(E7-C7)/C7*100</f>
        <v>-7.357316591765228</v>
      </c>
      <c r="G7" s="88">
        <f>G47</f>
        <v>586.4329108700001</v>
      </c>
      <c r="H7" s="4">
        <f aca="true" t="shared" si="2" ref="H7:H14">(G7-E7)/E7*100</f>
        <v>0.5946072450974592</v>
      </c>
      <c r="I7" s="88">
        <f>I47</f>
        <v>587.85199803</v>
      </c>
      <c r="J7" s="4">
        <f aca="true" t="shared" si="3" ref="J7:J14">(I7-G7)/G7*100</f>
        <v>0.2419862756158431</v>
      </c>
      <c r="K7" s="88">
        <f>K47</f>
        <v>781.20537929</v>
      </c>
      <c r="L7" s="4">
        <f aca="true" t="shared" si="4" ref="L7:L14">(K7-I7)/I7*100</f>
        <v>32.89150703033462</v>
      </c>
      <c r="M7" s="88">
        <f>M47</f>
        <v>898.8905923899999</v>
      </c>
      <c r="N7" s="4">
        <f aca="true" t="shared" si="5" ref="N7:N14">(M7-K7)/K7*100</f>
        <v>15.064567682183444</v>
      </c>
      <c r="O7" s="88">
        <f>O47</f>
        <v>726.5241144718182</v>
      </c>
      <c r="P7" s="4">
        <f aca="true" t="shared" si="6" ref="P7:P14">(O7-M7)/M7*100</f>
        <v>-19.175468002161207</v>
      </c>
    </row>
    <row r="8" spans="1:16" ht="34.5" customHeight="1">
      <c r="A8" s="5" t="s">
        <v>283</v>
      </c>
      <c r="B8" s="88">
        <f>B64</f>
        <v>539.03487878</v>
      </c>
      <c r="C8" s="88">
        <f>C64</f>
        <v>513.63044389</v>
      </c>
      <c r="D8" s="4">
        <f t="shared" si="0"/>
        <v>-4.712948250676824</v>
      </c>
      <c r="E8" s="88">
        <f>E64</f>
        <v>522.34818166</v>
      </c>
      <c r="F8" s="4">
        <f t="shared" si="1"/>
        <v>1.6972782423050825</v>
      </c>
      <c r="G8" s="88">
        <f>G64</f>
        <v>622.5683628400001</v>
      </c>
      <c r="H8" s="4">
        <f t="shared" si="2"/>
        <v>19.18647076773669</v>
      </c>
      <c r="I8" s="88">
        <f>I64</f>
        <v>593.6668450300001</v>
      </c>
      <c r="J8" s="4">
        <f t="shared" si="3"/>
        <v>-4.642304288987402</v>
      </c>
      <c r="K8" s="88">
        <f>K64</f>
        <v>694.27421338</v>
      </c>
      <c r="L8" s="4">
        <f t="shared" si="4"/>
        <v>16.94677228352138</v>
      </c>
      <c r="M8" s="88">
        <f>M64</f>
        <v>807.75664141</v>
      </c>
      <c r="N8" s="4">
        <f t="shared" si="5"/>
        <v>16.34547644763053</v>
      </c>
      <c r="O8" s="88">
        <f>O64</f>
        <v>787.9831547609091</v>
      </c>
      <c r="P8" s="4">
        <f t="shared" si="6"/>
        <v>-2.447950983674346</v>
      </c>
    </row>
    <row r="9" spans="1:16" ht="34.5" customHeight="1">
      <c r="A9" s="5" t="s">
        <v>284</v>
      </c>
      <c r="B9" s="88">
        <f>B80</f>
        <v>608.9796775899999</v>
      </c>
      <c r="C9" s="88">
        <f>C80</f>
        <v>571.3791890599999</v>
      </c>
      <c r="D9" s="4">
        <f t="shared" si="0"/>
        <v>-6.174342086225546</v>
      </c>
      <c r="E9" s="88">
        <f>E80</f>
        <v>597.29415168</v>
      </c>
      <c r="F9" s="4">
        <f t="shared" si="1"/>
        <v>4.5355104134320845</v>
      </c>
      <c r="G9" s="88">
        <f>G80</f>
        <v>685.8757864999999</v>
      </c>
      <c r="H9" s="4">
        <f t="shared" si="2"/>
        <v>14.830487553050315</v>
      </c>
      <c r="I9" s="88">
        <f>I80</f>
        <v>745.6613257399999</v>
      </c>
      <c r="J9" s="4">
        <f t="shared" si="3"/>
        <v>8.716671504775459</v>
      </c>
      <c r="K9" s="88">
        <f>K80</f>
        <v>848.8438245300001</v>
      </c>
      <c r="L9" s="4">
        <f t="shared" si="4"/>
        <v>13.837716296684837</v>
      </c>
      <c r="M9" s="88">
        <f>M80</f>
        <v>961.288639373</v>
      </c>
      <c r="N9" s="4">
        <f t="shared" si="5"/>
        <v>13.246820156259009</v>
      </c>
      <c r="O9" s="88">
        <f>O80</f>
        <v>972.679274049091</v>
      </c>
      <c r="P9" s="4">
        <f t="shared" si="6"/>
        <v>1.184933869968595</v>
      </c>
    </row>
    <row r="10" spans="1:16" ht="34.5" customHeight="1">
      <c r="A10" s="5" t="s">
        <v>285</v>
      </c>
      <c r="B10" s="88">
        <f>B96</f>
        <v>2099.50955434</v>
      </c>
      <c r="C10" s="88">
        <f>C96</f>
        <v>1418.42345935</v>
      </c>
      <c r="D10" s="4">
        <f t="shared" si="0"/>
        <v>-32.4402474655137</v>
      </c>
      <c r="E10" s="88">
        <f>E96</f>
        <v>1317.7663614700002</v>
      </c>
      <c r="F10" s="4">
        <f t="shared" si="1"/>
        <v>-7.096406733580567</v>
      </c>
      <c r="G10" s="88">
        <f>G96</f>
        <v>1566.94391534</v>
      </c>
      <c r="H10" s="4">
        <f t="shared" si="2"/>
        <v>18.909084429203087</v>
      </c>
      <c r="I10" s="88">
        <f>I96</f>
        <v>1628.2319875599997</v>
      </c>
      <c r="J10" s="4">
        <f t="shared" si="3"/>
        <v>3.9113124356273516</v>
      </c>
      <c r="K10" s="88">
        <f>K96</f>
        <v>1775.23719564</v>
      </c>
      <c r="L10" s="4">
        <f t="shared" si="4"/>
        <v>9.02851738592215</v>
      </c>
      <c r="M10" s="88">
        <f>M96</f>
        <v>1783.3757697100004</v>
      </c>
      <c r="N10" s="4">
        <f t="shared" si="5"/>
        <v>0.4584499519269243</v>
      </c>
      <c r="O10" s="88">
        <f>O96</f>
        <v>1721.7933953536367</v>
      </c>
      <c r="P10" s="4">
        <f t="shared" si="6"/>
        <v>-3.4531350824833633</v>
      </c>
    </row>
    <row r="11" spans="1:16" ht="34.5" customHeight="1">
      <c r="A11" s="5" t="s">
        <v>286</v>
      </c>
      <c r="B11" s="88">
        <f>B113</f>
        <v>608.5565130199999</v>
      </c>
      <c r="C11" s="88">
        <f>C113</f>
        <v>608.52950064</v>
      </c>
      <c r="D11" s="4">
        <f t="shared" si="0"/>
        <v>-0.0044387627807661485</v>
      </c>
      <c r="E11" s="88">
        <f>E113</f>
        <v>622.60082638</v>
      </c>
      <c r="F11" s="4">
        <f t="shared" si="1"/>
        <v>2.312348986400967</v>
      </c>
      <c r="G11" s="88">
        <f>G113</f>
        <v>743.1852491700001</v>
      </c>
      <c r="H11" s="4">
        <f t="shared" si="2"/>
        <v>19.367854599730702</v>
      </c>
      <c r="I11" s="88">
        <f>I113</f>
        <v>735.81487266</v>
      </c>
      <c r="J11" s="4">
        <f t="shared" si="3"/>
        <v>-0.9917280406508987</v>
      </c>
      <c r="K11" s="88">
        <f>K113</f>
        <v>856.04197894</v>
      </c>
      <c r="L11" s="4">
        <f t="shared" si="4"/>
        <v>16.339314513360442</v>
      </c>
      <c r="M11" s="88">
        <f>M113</f>
        <v>970.75634303</v>
      </c>
      <c r="N11" s="4">
        <f t="shared" si="5"/>
        <v>13.400553584071412</v>
      </c>
      <c r="O11" s="88">
        <f>O113</f>
        <v>759.8750756436364</v>
      </c>
      <c r="P11" s="4">
        <f t="shared" si="6"/>
        <v>-21.7233983481524</v>
      </c>
    </row>
    <row r="12" spans="1:16" ht="34.5" customHeight="1">
      <c r="A12" s="5" t="s">
        <v>287</v>
      </c>
      <c r="B12" s="88">
        <f>B129</f>
        <v>675.76506578</v>
      </c>
      <c r="C12" s="88">
        <f>C129</f>
        <v>708.56420524</v>
      </c>
      <c r="D12" s="4">
        <f t="shared" si="0"/>
        <v>4.853630517603285</v>
      </c>
      <c r="E12" s="88">
        <f>E129</f>
        <v>739.14881457</v>
      </c>
      <c r="F12" s="4">
        <f t="shared" si="1"/>
        <v>4.316420319262476</v>
      </c>
      <c r="G12" s="88">
        <f>G129</f>
        <v>891.83586313</v>
      </c>
      <c r="H12" s="4">
        <f t="shared" si="2"/>
        <v>20.6571458345402</v>
      </c>
      <c r="I12" s="88">
        <f>I129</f>
        <v>1010.6574869699999</v>
      </c>
      <c r="J12" s="4">
        <f t="shared" si="3"/>
        <v>13.32326146012808</v>
      </c>
      <c r="K12" s="88">
        <f>K129</f>
        <v>1124.9738041300002</v>
      </c>
      <c r="L12" s="4">
        <f t="shared" si="4"/>
        <v>11.311083985804737</v>
      </c>
      <c r="M12" s="88">
        <f>M129</f>
        <v>1181.9032906999998</v>
      </c>
      <c r="N12" s="4">
        <f t="shared" si="5"/>
        <v>5.060516641454255</v>
      </c>
      <c r="O12" s="88">
        <f>O129</f>
        <v>1182.511121597273</v>
      </c>
      <c r="P12" s="4">
        <f t="shared" si="6"/>
        <v>0.05142814154557977</v>
      </c>
    </row>
    <row r="13" spans="1:16" ht="34.5" customHeight="1">
      <c r="A13" s="5" t="s">
        <v>288</v>
      </c>
      <c r="B13" s="88">
        <f>B147</f>
        <v>1970.77980654</v>
      </c>
      <c r="C13" s="88">
        <f>C147</f>
        <v>2090.28366713</v>
      </c>
      <c r="D13" s="4">
        <f t="shared" si="0"/>
        <v>6.063785522534206</v>
      </c>
      <c r="E13" s="88">
        <f>E147</f>
        <v>2325.21862227</v>
      </c>
      <c r="F13" s="4">
        <f t="shared" si="1"/>
        <v>11.23938146933762</v>
      </c>
      <c r="G13" s="88">
        <f>G147</f>
        <v>2344.92766092</v>
      </c>
      <c r="H13" s="4">
        <f t="shared" si="2"/>
        <v>0.8476208843862998</v>
      </c>
      <c r="I13" s="88">
        <f>I147</f>
        <v>2550.5320878799994</v>
      </c>
      <c r="J13" s="4">
        <f t="shared" si="3"/>
        <v>8.768049880026286</v>
      </c>
      <c r="K13" s="88">
        <f>K147</f>
        <v>3066.2911109899997</v>
      </c>
      <c r="L13" s="4">
        <f t="shared" si="4"/>
        <v>20.221624560649964</v>
      </c>
      <c r="M13" s="88">
        <f>M147</f>
        <v>3254.5149290100007</v>
      </c>
      <c r="N13" s="4">
        <f t="shared" si="5"/>
        <v>6.1384849385429066</v>
      </c>
      <c r="O13" s="88">
        <f>O147</f>
        <v>3079.6316912663633</v>
      </c>
      <c r="P13" s="4">
        <f t="shared" si="6"/>
        <v>-5.37355770547458</v>
      </c>
    </row>
    <row r="14" spans="1:16" ht="34.5" customHeight="1">
      <c r="A14" s="3" t="s">
        <v>132</v>
      </c>
      <c r="B14" s="88">
        <f>SUM(B6:B13)</f>
        <v>8690.18870386</v>
      </c>
      <c r="C14" s="88">
        <f>SUM(C6:C13)</f>
        <v>8187.14196434</v>
      </c>
      <c r="D14" s="4">
        <f t="shared" si="0"/>
        <v>-5.788674523219002</v>
      </c>
      <c r="E14" s="88">
        <f>SUM(E6:E13)</f>
        <v>8397.16361225</v>
      </c>
      <c r="F14" s="4">
        <f t="shared" si="1"/>
        <v>2.565262075884019</v>
      </c>
      <c r="G14" s="88">
        <f>SUM(G6:G13)</f>
        <v>9176.03091061</v>
      </c>
      <c r="H14" s="4">
        <f t="shared" si="2"/>
        <v>9.275361709324887</v>
      </c>
      <c r="I14" s="88">
        <f>SUM(I6:I13)</f>
        <v>9621.30826418</v>
      </c>
      <c r="J14" s="4">
        <f t="shared" si="3"/>
        <v>4.852613923250166</v>
      </c>
      <c r="K14" s="88">
        <f>SUM(K6:K13)</f>
        <v>11186.80681638</v>
      </c>
      <c r="L14" s="4">
        <f t="shared" si="4"/>
        <v>16.271160940018213</v>
      </c>
      <c r="M14" s="88">
        <f>SUM(M6:M13)</f>
        <v>12001.147450903001</v>
      </c>
      <c r="N14" s="4">
        <f t="shared" si="5"/>
        <v>7.279473471648975</v>
      </c>
      <c r="O14" s="88">
        <f>SUM(O6:O13)</f>
        <v>11456.326190392727</v>
      </c>
      <c r="P14" s="4">
        <f t="shared" si="6"/>
        <v>-4.539743076561238</v>
      </c>
    </row>
    <row r="18" spans="1:16" ht="34.5" customHeight="1">
      <c r="A18" s="241" t="s">
        <v>161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ht="34.5" customHeight="1">
      <c r="A19" s="241" t="s">
        <v>325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4.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/>
      <c r="O21" s="1"/>
      <c r="P21" s="1" t="s">
        <v>75</v>
      </c>
    </row>
    <row r="22" spans="1:16" ht="34.5" customHeight="1">
      <c r="A22" s="3" t="s">
        <v>60</v>
      </c>
      <c r="B22" s="3">
        <v>2550</v>
      </c>
      <c r="C22" s="3">
        <v>2551</v>
      </c>
      <c r="D22" s="3" t="s">
        <v>2</v>
      </c>
      <c r="E22" s="3">
        <v>2552</v>
      </c>
      <c r="F22" s="3" t="s">
        <v>2</v>
      </c>
      <c r="G22" s="3">
        <v>2553</v>
      </c>
      <c r="H22" s="3" t="s">
        <v>2</v>
      </c>
      <c r="I22" s="3">
        <v>2554</v>
      </c>
      <c r="J22" s="3" t="s">
        <v>2</v>
      </c>
      <c r="K22" s="3">
        <v>2555</v>
      </c>
      <c r="L22" s="3" t="s">
        <v>2</v>
      </c>
      <c r="M22" s="3">
        <v>2556</v>
      </c>
      <c r="N22" s="3" t="s">
        <v>2</v>
      </c>
      <c r="O22" s="3">
        <v>2557</v>
      </c>
      <c r="P22" s="3" t="s">
        <v>2</v>
      </c>
    </row>
    <row r="23" spans="1:16" ht="34.5" customHeight="1">
      <c r="A23" s="5" t="s">
        <v>4</v>
      </c>
      <c r="B23" s="78">
        <v>600.14545867</v>
      </c>
      <c r="C23" s="78">
        <v>546.3601499</v>
      </c>
      <c r="D23" s="4">
        <f aca="true" t="shared" si="7" ref="D23:D31">(C23-B23)/B23*100</f>
        <v>-8.962045449647361</v>
      </c>
      <c r="E23" s="78">
        <v>521.5353121899999</v>
      </c>
      <c r="F23" s="4">
        <f aca="true" t="shared" si="8" ref="F23:H31">(E23-C23)/C23*100</f>
        <v>-4.543676495173337</v>
      </c>
      <c r="G23" s="78">
        <v>544.8717715500001</v>
      </c>
      <c r="H23" s="4">
        <f t="shared" si="8"/>
        <v>4.474569375179429</v>
      </c>
      <c r="I23" s="78">
        <v>603.8174686899999</v>
      </c>
      <c r="J23" s="4">
        <f aca="true" t="shared" si="9" ref="J23:J31">(I23-G23)/G23*100</f>
        <v>10.818269585212075</v>
      </c>
      <c r="K23" s="78">
        <v>710.5545913099999</v>
      </c>
      <c r="L23" s="4">
        <f>(K23-I23)/I23*100</f>
        <v>17.677051121354488</v>
      </c>
      <c r="M23" s="78">
        <v>798.2805281800001</v>
      </c>
      <c r="N23" s="4">
        <f aca="true" t="shared" si="10" ref="N23:N31">(M23-K23)/K23*100</f>
        <v>12.346122021147748</v>
      </c>
      <c r="O23" s="78">
        <v>758.4088404099998</v>
      </c>
      <c r="P23" s="4">
        <f aca="true" t="shared" si="11" ref="P23:P31">(O23-M23)/M23*100</f>
        <v>-4.994696270608504</v>
      </c>
    </row>
    <row r="24" spans="1:16" ht="34.5" customHeight="1">
      <c r="A24" s="5" t="s">
        <v>5</v>
      </c>
      <c r="B24" s="78">
        <v>407.5921318200001</v>
      </c>
      <c r="C24" s="78">
        <v>446.50342053</v>
      </c>
      <c r="D24" s="4">
        <f t="shared" si="7"/>
        <v>9.546624105880403</v>
      </c>
      <c r="E24" s="78">
        <v>489.06754602000007</v>
      </c>
      <c r="F24" s="4">
        <f t="shared" si="8"/>
        <v>9.532765827297892</v>
      </c>
      <c r="G24" s="78">
        <v>458.71717558</v>
      </c>
      <c r="H24" s="4">
        <f t="shared" si="8"/>
        <v>-6.205762514194492</v>
      </c>
      <c r="I24" s="78">
        <v>388.42758697999994</v>
      </c>
      <c r="J24" s="4">
        <f t="shared" si="9"/>
        <v>-15.323077561054088</v>
      </c>
      <c r="K24" s="78">
        <v>463.70390427</v>
      </c>
      <c r="L24" s="4">
        <f aca="true" t="shared" si="12" ref="L24:L31">(K24-I24)/I24*100</f>
        <v>19.37975566443895</v>
      </c>
      <c r="M24" s="78">
        <v>378.87494936</v>
      </c>
      <c r="N24" s="4">
        <f t="shared" si="10"/>
        <v>-18.29377629320257</v>
      </c>
      <c r="O24" s="78">
        <v>418.89936473</v>
      </c>
      <c r="P24" s="4">
        <f t="shared" si="11"/>
        <v>10.564017345989672</v>
      </c>
    </row>
    <row r="25" spans="1:16" ht="34.5" customHeight="1">
      <c r="A25" s="5" t="s">
        <v>6</v>
      </c>
      <c r="B25" s="78">
        <v>0.00224877</v>
      </c>
      <c r="C25" s="78">
        <v>0</v>
      </c>
      <c r="D25" s="4">
        <f t="shared" si="7"/>
        <v>-100</v>
      </c>
      <c r="E25" s="78">
        <v>0</v>
      </c>
      <c r="F25" s="4" t="e">
        <f t="shared" si="8"/>
        <v>#DIV/0!</v>
      </c>
      <c r="G25" s="78">
        <v>0.00433022</v>
      </c>
      <c r="H25" s="4" t="e">
        <f t="shared" si="8"/>
        <v>#DIV/0!</v>
      </c>
      <c r="I25" s="78">
        <v>0.0067516</v>
      </c>
      <c r="J25" s="4">
        <f t="shared" si="9"/>
        <v>55.91817505808019</v>
      </c>
      <c r="K25" s="78">
        <v>0</v>
      </c>
      <c r="L25" s="4">
        <f t="shared" si="12"/>
        <v>-100</v>
      </c>
      <c r="M25" s="78">
        <v>0</v>
      </c>
      <c r="N25" s="4" t="e">
        <f t="shared" si="10"/>
        <v>#DIV/0!</v>
      </c>
      <c r="O25" s="78">
        <v>0</v>
      </c>
      <c r="P25" s="4" t="e">
        <f t="shared" si="11"/>
        <v>#DIV/0!</v>
      </c>
    </row>
    <row r="26" spans="1:16" ht="34.5" customHeight="1">
      <c r="A26" s="5" t="s">
        <v>7</v>
      </c>
      <c r="B26" s="78">
        <v>465.78697035999994</v>
      </c>
      <c r="C26" s="78">
        <v>537.82880695</v>
      </c>
      <c r="D26" s="4">
        <f t="shared" si="7"/>
        <v>15.46669210912446</v>
      </c>
      <c r="E26" s="78">
        <v>579.99285702</v>
      </c>
      <c r="F26" s="4">
        <f t="shared" si="8"/>
        <v>7.839678634751871</v>
      </c>
      <c r="G26" s="78">
        <v>588.3482742400001</v>
      </c>
      <c r="H26" s="4">
        <f t="shared" si="8"/>
        <v>1.4406069176317533</v>
      </c>
      <c r="I26" s="78">
        <v>575.7534950200001</v>
      </c>
      <c r="J26" s="4">
        <f t="shared" si="9"/>
        <v>-2.140701311016745</v>
      </c>
      <c r="K26" s="78">
        <v>579.9767298500001</v>
      </c>
      <c r="L26" s="4">
        <f t="shared" si="12"/>
        <v>0.7335144061701824</v>
      </c>
      <c r="M26" s="78">
        <v>680.7585297699999</v>
      </c>
      <c r="N26" s="4">
        <f t="shared" si="10"/>
        <v>17.376869576485436</v>
      </c>
      <c r="O26" s="78">
        <v>741.2569612599999</v>
      </c>
      <c r="P26" s="4">
        <f t="shared" si="11"/>
        <v>8.88691494037393</v>
      </c>
    </row>
    <row r="27" spans="1:16" ht="34.5" customHeight="1">
      <c r="A27" s="5" t="s">
        <v>8</v>
      </c>
      <c r="B27" s="78">
        <v>80.82314102999999</v>
      </c>
      <c r="C27" s="78">
        <v>52.771518130000004</v>
      </c>
      <c r="D27" s="4">
        <f t="shared" si="7"/>
        <v>-34.70741490928664</v>
      </c>
      <c r="E27" s="78">
        <v>34.890332959999995</v>
      </c>
      <c r="F27" s="4">
        <f t="shared" si="8"/>
        <v>-33.884159113919374</v>
      </c>
      <c r="G27" s="78">
        <v>63.355931780000006</v>
      </c>
      <c r="H27" s="4">
        <f t="shared" si="8"/>
        <v>81.58591909293152</v>
      </c>
      <c r="I27" s="78">
        <v>117.04709478000001</v>
      </c>
      <c r="J27" s="4">
        <f t="shared" si="9"/>
        <v>84.74528191999389</v>
      </c>
      <c r="K27" s="78">
        <v>189.27963733</v>
      </c>
      <c r="L27" s="4">
        <f t="shared" si="12"/>
        <v>61.71237542099377</v>
      </c>
      <c r="M27" s="78">
        <v>179.27921927</v>
      </c>
      <c r="N27" s="4">
        <f t="shared" si="10"/>
        <v>-5.283409351934019</v>
      </c>
      <c r="O27" s="78">
        <v>217.14317911000003</v>
      </c>
      <c r="P27" s="4">
        <f t="shared" si="11"/>
        <v>21.120105271640966</v>
      </c>
    </row>
    <row r="28" spans="1:16" ht="34.5" customHeight="1">
      <c r="A28" s="5" t="s">
        <v>9</v>
      </c>
      <c r="B28" s="78">
        <v>0</v>
      </c>
      <c r="C28" s="78">
        <v>0</v>
      </c>
      <c r="D28" s="4" t="e">
        <f t="shared" si="7"/>
        <v>#DIV/0!</v>
      </c>
      <c r="E28" s="78">
        <v>0</v>
      </c>
      <c r="F28" s="4" t="e">
        <f t="shared" si="8"/>
        <v>#DIV/0!</v>
      </c>
      <c r="G28" s="78">
        <v>0</v>
      </c>
      <c r="H28" s="4" t="e">
        <f t="shared" si="8"/>
        <v>#DIV/0!</v>
      </c>
      <c r="I28" s="78">
        <v>0</v>
      </c>
      <c r="J28" s="4" t="e">
        <f t="shared" si="9"/>
        <v>#DIV/0!</v>
      </c>
      <c r="K28" s="78">
        <v>0</v>
      </c>
      <c r="L28" s="4" t="e">
        <f t="shared" si="12"/>
        <v>#DIV/0!</v>
      </c>
      <c r="M28" s="78">
        <v>0</v>
      </c>
      <c r="N28" s="4" t="e">
        <f t="shared" si="10"/>
        <v>#DIV/0!</v>
      </c>
      <c r="O28" s="78">
        <v>0</v>
      </c>
      <c r="P28" s="4" t="e">
        <f t="shared" si="11"/>
        <v>#DIV/0!</v>
      </c>
    </row>
    <row r="29" spans="1:16" ht="34.5" customHeight="1">
      <c r="A29" s="5" t="s">
        <v>10</v>
      </c>
      <c r="B29" s="78">
        <v>61.53246474</v>
      </c>
      <c r="C29" s="78">
        <v>61.78896095</v>
      </c>
      <c r="D29" s="4">
        <f t="shared" si="7"/>
        <v>0.4168469621423484</v>
      </c>
      <c r="E29" s="78">
        <v>62.60952266999999</v>
      </c>
      <c r="F29" s="4">
        <f t="shared" si="8"/>
        <v>1.3280069892484352</v>
      </c>
      <c r="G29" s="78">
        <v>76.6958166</v>
      </c>
      <c r="H29" s="4">
        <f t="shared" si="8"/>
        <v>22.498644502123966</v>
      </c>
      <c r="I29" s="78">
        <v>81.50961251</v>
      </c>
      <c r="J29" s="4">
        <f t="shared" si="9"/>
        <v>6.276477809873135</v>
      </c>
      <c r="K29" s="78">
        <v>94.74654798999998</v>
      </c>
      <c r="L29" s="4">
        <f t="shared" si="12"/>
        <v>16.239723233104577</v>
      </c>
      <c r="M29" s="78">
        <v>103.51550554</v>
      </c>
      <c r="N29" s="4">
        <f t="shared" si="10"/>
        <v>9.255173656485663</v>
      </c>
      <c r="O29" s="78">
        <v>87.42478924000001</v>
      </c>
      <c r="P29" s="4">
        <f t="shared" si="11"/>
        <v>-15.544257081159973</v>
      </c>
    </row>
    <row r="30" spans="1:16" ht="34.5" customHeight="1">
      <c r="A30" s="5" t="s">
        <v>11</v>
      </c>
      <c r="B30" s="78">
        <v>1.8280903000000002</v>
      </c>
      <c r="C30" s="78">
        <v>1.8151885300000001</v>
      </c>
      <c r="D30" s="4">
        <f t="shared" si="7"/>
        <v>-0.7057512421569128</v>
      </c>
      <c r="E30" s="78">
        <v>1.72453383</v>
      </c>
      <c r="F30" s="4">
        <f t="shared" si="8"/>
        <v>-4.99423054419588</v>
      </c>
      <c r="G30" s="78">
        <v>2.2678618699999995</v>
      </c>
      <c r="H30" s="4">
        <f t="shared" si="8"/>
        <v>31.505791915952123</v>
      </c>
      <c r="I30" s="78">
        <v>2.32965073</v>
      </c>
      <c r="J30" s="4">
        <f t="shared" si="9"/>
        <v>2.7245424784182517</v>
      </c>
      <c r="K30" s="78">
        <v>1.6778987300000001</v>
      </c>
      <c r="L30" s="4">
        <f t="shared" si="12"/>
        <v>-27.976382536965094</v>
      </c>
      <c r="M30" s="78">
        <v>1.9525131600000003</v>
      </c>
      <c r="N30" s="4">
        <f t="shared" si="10"/>
        <v>16.36656760566236</v>
      </c>
      <c r="O30" s="78">
        <v>2.1952285</v>
      </c>
      <c r="P30" s="4">
        <f t="shared" si="11"/>
        <v>12.430919543712548</v>
      </c>
    </row>
    <row r="31" spans="1:16" ht="34.5" customHeight="1">
      <c r="A31" s="3" t="s">
        <v>3</v>
      </c>
      <c r="B31" s="76">
        <f>SUM(B23:B30)</f>
        <v>1617.7105056900002</v>
      </c>
      <c r="C31" s="76">
        <f>SUM(C23:C30)</f>
        <v>1647.0680449899999</v>
      </c>
      <c r="D31" s="4">
        <f t="shared" si="7"/>
        <v>1.8147585242687045</v>
      </c>
      <c r="E31" s="76">
        <f>SUM(E23:E30)</f>
        <v>1689.8201046899999</v>
      </c>
      <c r="F31" s="4">
        <f t="shared" si="8"/>
        <v>2.5956462351414014</v>
      </c>
      <c r="G31" s="76">
        <f>SUM(G23:G30)</f>
        <v>1734.26116184</v>
      </c>
      <c r="H31" s="4">
        <f t="shared" si="8"/>
        <v>2.629928299862015</v>
      </c>
      <c r="I31" s="76">
        <f>SUM(I23:I30)</f>
        <v>1768.8916603099997</v>
      </c>
      <c r="J31" s="4">
        <f t="shared" si="9"/>
        <v>1.9968444910141228</v>
      </c>
      <c r="K31" s="76">
        <f>SUM(K23:K30)</f>
        <v>2039.9393094799998</v>
      </c>
      <c r="L31" s="4">
        <f t="shared" si="12"/>
        <v>15.323021485809866</v>
      </c>
      <c r="M31" s="76">
        <f>SUM(M23:M30)</f>
        <v>2142.66124528</v>
      </c>
      <c r="N31" s="4">
        <f t="shared" si="10"/>
        <v>5.035538818367347</v>
      </c>
      <c r="O31" s="76">
        <f>SUM(O23:O30)</f>
        <v>2225.3283632499997</v>
      </c>
      <c r="P31" s="4">
        <f t="shared" si="11"/>
        <v>3.8581515464520795</v>
      </c>
    </row>
    <row r="34" spans="1:16" ht="34.5" customHeight="1">
      <c r="A34" s="241" t="s">
        <v>162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 ht="34.5" customHeight="1">
      <c r="A35" s="241" t="s">
        <v>324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16" ht="34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4.5" customHeight="1">
      <c r="A37" s="1"/>
      <c r="B37" s="1"/>
      <c r="C37" s="1"/>
      <c r="D37" s="1"/>
      <c r="E37" s="1"/>
      <c r="F37" s="1" t="s">
        <v>61</v>
      </c>
      <c r="G37" s="1"/>
      <c r="H37" s="1"/>
      <c r="I37" s="1"/>
      <c r="J37" s="1" t="s">
        <v>61</v>
      </c>
      <c r="K37" s="1"/>
      <c r="L37" s="1" t="s">
        <v>61</v>
      </c>
      <c r="M37" s="1"/>
      <c r="N37" s="1"/>
      <c r="O37" s="1"/>
      <c r="P37" s="1" t="s">
        <v>0</v>
      </c>
    </row>
    <row r="38" spans="1:16" ht="34.5" customHeight="1">
      <c r="A38" s="3" t="s">
        <v>60</v>
      </c>
      <c r="B38" s="3">
        <v>2549</v>
      </c>
      <c r="C38" s="3">
        <v>2550</v>
      </c>
      <c r="D38" s="3" t="s">
        <v>2</v>
      </c>
      <c r="E38" s="3">
        <v>2552</v>
      </c>
      <c r="F38" s="3" t="s">
        <v>2</v>
      </c>
      <c r="G38" s="3">
        <v>2553</v>
      </c>
      <c r="H38" s="3" t="s">
        <v>2</v>
      </c>
      <c r="I38" s="3">
        <v>2554</v>
      </c>
      <c r="J38" s="3" t="s">
        <v>2</v>
      </c>
      <c r="K38" s="3">
        <v>2555</v>
      </c>
      <c r="L38" s="3" t="s">
        <v>2</v>
      </c>
      <c r="M38" s="3">
        <v>2556</v>
      </c>
      <c r="N38" s="3" t="s">
        <v>2</v>
      </c>
      <c r="O38" s="3">
        <v>2557</v>
      </c>
      <c r="P38" s="3" t="s">
        <v>2</v>
      </c>
    </row>
    <row r="39" spans="1:16" ht="34.5" customHeight="1">
      <c r="A39" s="5" t="s">
        <v>4</v>
      </c>
      <c r="B39" s="78">
        <v>249.67149164999998</v>
      </c>
      <c r="C39" s="78">
        <v>230.90062415999995</v>
      </c>
      <c r="D39" s="4">
        <f aca="true" t="shared" si="13" ref="D39:D47">(C39-B39)/B39*100</f>
        <v>-7.518226196330746</v>
      </c>
      <c r="E39" s="78">
        <v>211.11682115</v>
      </c>
      <c r="F39" s="4">
        <f aca="true" t="shared" si="14" ref="F39:H47">(E39-C39)/C39*100</f>
        <v>-8.568102871948495</v>
      </c>
      <c r="G39" s="78">
        <v>217.44336968</v>
      </c>
      <c r="H39" s="4">
        <f t="shared" si="14"/>
        <v>2.9967050922507683</v>
      </c>
      <c r="I39" s="78">
        <v>228.50592182000003</v>
      </c>
      <c r="J39" s="4">
        <f aca="true" t="shared" si="15" ref="J39:J47">(I39-G39)/G39*100</f>
        <v>5.087555512168623</v>
      </c>
      <c r="K39" s="78">
        <v>269.02631455</v>
      </c>
      <c r="L39" s="4">
        <f aca="true" t="shared" si="16" ref="L39:L47">(K39-I39)/I39*100</f>
        <v>17.7327538854415</v>
      </c>
      <c r="M39" s="78">
        <v>294.93909481</v>
      </c>
      <c r="N39" s="4">
        <f aca="true" t="shared" si="17" ref="N39:N47">(M39-K39)/K39*100</f>
        <v>9.632061571130784</v>
      </c>
      <c r="O39" s="78">
        <v>243.82099988000002</v>
      </c>
      <c r="P39" s="4">
        <f aca="true" t="shared" si="18" ref="P39:P47">(O39-M39)/M39*100</f>
        <v>-17.331746055208544</v>
      </c>
    </row>
    <row r="40" spans="1:16" ht="34.5" customHeight="1">
      <c r="A40" s="5" t="s">
        <v>5</v>
      </c>
      <c r="B40" s="78">
        <v>69.22797668</v>
      </c>
      <c r="C40" s="78">
        <v>86.56252621000002</v>
      </c>
      <c r="D40" s="4">
        <f t="shared" si="13"/>
        <v>25.039803792226067</v>
      </c>
      <c r="E40" s="78">
        <v>99.93640895</v>
      </c>
      <c r="F40" s="4">
        <f t="shared" si="14"/>
        <v>15.449968162383627</v>
      </c>
      <c r="G40" s="78">
        <v>136.9301902</v>
      </c>
      <c r="H40" s="4">
        <f t="shared" si="14"/>
        <v>37.017320953075924</v>
      </c>
      <c r="I40" s="78">
        <v>115.76786885</v>
      </c>
      <c r="J40" s="4">
        <f t="shared" si="15"/>
        <v>-15.454825060193336</v>
      </c>
      <c r="K40" s="78">
        <v>196.44374557999998</v>
      </c>
      <c r="L40" s="4">
        <f t="shared" si="16"/>
        <v>69.68762363115746</v>
      </c>
      <c r="M40" s="78">
        <v>207.08750348</v>
      </c>
      <c r="N40" s="4">
        <f t="shared" si="17"/>
        <v>5.418221826596891</v>
      </c>
      <c r="O40" s="78">
        <v>108.92580409</v>
      </c>
      <c r="P40" s="4">
        <f t="shared" si="18"/>
        <v>-47.40107333394949</v>
      </c>
    </row>
    <row r="41" spans="1:16" ht="34.5" customHeight="1">
      <c r="A41" s="5" t="s">
        <v>6</v>
      </c>
      <c r="B41" s="78">
        <v>0</v>
      </c>
      <c r="C41" s="78">
        <v>0</v>
      </c>
      <c r="D41" s="4" t="e">
        <f t="shared" si="13"/>
        <v>#DIV/0!</v>
      </c>
      <c r="E41" s="78">
        <v>0</v>
      </c>
      <c r="F41" s="4" t="e">
        <f t="shared" si="14"/>
        <v>#DIV/0!</v>
      </c>
      <c r="G41" s="78">
        <v>0</v>
      </c>
      <c r="H41" s="4" t="e">
        <f t="shared" si="14"/>
        <v>#DIV/0!</v>
      </c>
      <c r="I41" s="78">
        <v>0</v>
      </c>
      <c r="J41" s="4" t="e">
        <f t="shared" si="15"/>
        <v>#DIV/0!</v>
      </c>
      <c r="K41" s="78">
        <v>0</v>
      </c>
      <c r="L41" s="4" t="e">
        <f t="shared" si="16"/>
        <v>#DIV/0!</v>
      </c>
      <c r="M41" s="78">
        <v>0</v>
      </c>
      <c r="N41" s="4" t="e">
        <f t="shared" si="17"/>
        <v>#DIV/0!</v>
      </c>
      <c r="O41" s="78">
        <v>0</v>
      </c>
      <c r="P41" s="4" t="e">
        <f t="shared" si="18"/>
        <v>#DIV/0!</v>
      </c>
    </row>
    <row r="42" spans="1:16" ht="34.5" customHeight="1">
      <c r="A42" s="5" t="s">
        <v>7</v>
      </c>
      <c r="B42" s="78">
        <v>208.41563894999996</v>
      </c>
      <c r="C42" s="78">
        <v>273.66928330999997</v>
      </c>
      <c r="D42" s="4">
        <f t="shared" si="13"/>
        <v>31.30937999122739</v>
      </c>
      <c r="E42" s="78">
        <v>237.11547033000005</v>
      </c>
      <c r="F42" s="4">
        <f t="shared" si="14"/>
        <v>-13.356929406868598</v>
      </c>
      <c r="G42" s="78">
        <v>190.30616951</v>
      </c>
      <c r="H42" s="4">
        <f t="shared" si="14"/>
        <v>-19.741141628108146</v>
      </c>
      <c r="I42" s="78">
        <v>188.42488365999998</v>
      </c>
      <c r="J42" s="4">
        <f t="shared" si="15"/>
        <v>-0.9885574676028337</v>
      </c>
      <c r="K42" s="78">
        <v>248.06484237</v>
      </c>
      <c r="L42" s="4">
        <f t="shared" si="16"/>
        <v>31.651848498745167</v>
      </c>
      <c r="M42" s="78">
        <v>324.71993939</v>
      </c>
      <c r="N42" s="4">
        <f t="shared" si="17"/>
        <v>30.90123384178134</v>
      </c>
      <c r="O42" s="78">
        <v>306.7684772</v>
      </c>
      <c r="P42" s="4">
        <f t="shared" si="18"/>
        <v>-5.528290693735206</v>
      </c>
    </row>
    <row r="43" spans="1:16" ht="34.5" customHeight="1">
      <c r="A43" s="5" t="s">
        <v>8</v>
      </c>
      <c r="B43" s="78">
        <v>25.618796340000003</v>
      </c>
      <c r="C43" s="78">
        <v>20.20803243</v>
      </c>
      <c r="D43" s="4">
        <f t="shared" si="13"/>
        <v>-21.12028933050179</v>
      </c>
      <c r="E43" s="78">
        <v>16.120500590000002</v>
      </c>
      <c r="F43" s="4">
        <f t="shared" si="14"/>
        <v>-20.22726286766948</v>
      </c>
      <c r="G43" s="78">
        <v>19.41921397</v>
      </c>
      <c r="H43" s="4">
        <f t="shared" si="14"/>
        <v>20.462847053560377</v>
      </c>
      <c r="I43" s="78">
        <v>31.22121798</v>
      </c>
      <c r="J43" s="4">
        <f t="shared" si="15"/>
        <v>60.77488011735419</v>
      </c>
      <c r="K43" s="78">
        <v>41.52459768</v>
      </c>
      <c r="L43" s="4">
        <f t="shared" si="16"/>
        <v>33.00120996752991</v>
      </c>
      <c r="M43" s="78">
        <v>42.91070486</v>
      </c>
      <c r="N43" s="4">
        <f t="shared" si="17"/>
        <v>3.338038794937226</v>
      </c>
      <c r="O43" s="78">
        <v>41.896514181818176</v>
      </c>
      <c r="P43" s="4">
        <f t="shared" si="18"/>
        <v>-2.363491071728404</v>
      </c>
    </row>
    <row r="44" spans="1:16" ht="34.5" customHeight="1">
      <c r="A44" s="5" t="s">
        <v>9</v>
      </c>
      <c r="B44" s="78">
        <v>0</v>
      </c>
      <c r="C44" s="78">
        <v>0</v>
      </c>
      <c r="D44" s="4" t="e">
        <f t="shared" si="13"/>
        <v>#DIV/0!</v>
      </c>
      <c r="E44" s="78">
        <v>0</v>
      </c>
      <c r="F44" s="4" t="e">
        <f t="shared" si="14"/>
        <v>#DIV/0!</v>
      </c>
      <c r="G44" s="78">
        <v>0</v>
      </c>
      <c r="H44" s="4" t="e">
        <f t="shared" si="14"/>
        <v>#DIV/0!</v>
      </c>
      <c r="I44" s="78">
        <v>0</v>
      </c>
      <c r="J44" s="4" t="e">
        <f t="shared" si="15"/>
        <v>#DIV/0!</v>
      </c>
      <c r="K44" s="78">
        <v>0</v>
      </c>
      <c r="L44" s="4" t="e">
        <f t="shared" si="16"/>
        <v>#DIV/0!</v>
      </c>
      <c r="M44" s="78">
        <v>0</v>
      </c>
      <c r="N44" s="4" t="e">
        <f t="shared" si="17"/>
        <v>#DIV/0!</v>
      </c>
      <c r="O44" s="78">
        <v>0</v>
      </c>
      <c r="P44" s="4" t="e">
        <f t="shared" si="18"/>
        <v>#DIV/0!</v>
      </c>
    </row>
    <row r="45" spans="1:16" ht="34.5" customHeight="1">
      <c r="A45" s="5" t="s">
        <v>10</v>
      </c>
      <c r="B45" s="78">
        <v>16.3101325</v>
      </c>
      <c r="C45" s="78">
        <v>17.18298793</v>
      </c>
      <c r="D45" s="4">
        <f t="shared" si="13"/>
        <v>5.351614586822012</v>
      </c>
      <c r="E45" s="78">
        <v>18.027346010000002</v>
      </c>
      <c r="F45" s="4">
        <f t="shared" si="14"/>
        <v>4.9139188332072745</v>
      </c>
      <c r="G45" s="78">
        <v>21.56306701</v>
      </c>
      <c r="H45" s="4">
        <f t="shared" si="14"/>
        <v>19.613097779554952</v>
      </c>
      <c r="I45" s="78">
        <v>23.254947930000004</v>
      </c>
      <c r="J45" s="4">
        <f t="shared" si="15"/>
        <v>7.846197942135888</v>
      </c>
      <c r="K45" s="78">
        <v>25.40917561</v>
      </c>
      <c r="L45" s="4">
        <f t="shared" si="16"/>
        <v>9.263523988462417</v>
      </c>
      <c r="M45" s="78">
        <v>28.375946850000002</v>
      </c>
      <c r="N45" s="4">
        <f t="shared" si="17"/>
        <v>11.675983847474395</v>
      </c>
      <c r="O45" s="78">
        <v>24.24724586</v>
      </c>
      <c r="P45" s="4">
        <f t="shared" si="18"/>
        <v>-14.550002549077941</v>
      </c>
    </row>
    <row r="46" spans="1:16" ht="34.5" customHeight="1">
      <c r="A46" s="5" t="s">
        <v>11</v>
      </c>
      <c r="B46" s="78">
        <v>0.6086659999999999</v>
      </c>
      <c r="C46" s="78">
        <v>0.74</v>
      </c>
      <c r="D46" s="4">
        <f t="shared" si="13"/>
        <v>21.577351125247684</v>
      </c>
      <c r="E46" s="78">
        <v>0.6500025</v>
      </c>
      <c r="F46" s="4">
        <f t="shared" si="14"/>
        <v>-12.161824324324318</v>
      </c>
      <c r="G46" s="78">
        <v>0.7709005000000001</v>
      </c>
      <c r="H46" s="4">
        <f t="shared" si="14"/>
        <v>18.599620770689352</v>
      </c>
      <c r="I46" s="78">
        <v>0.67715779</v>
      </c>
      <c r="J46" s="4">
        <f t="shared" si="15"/>
        <v>-12.160156855521576</v>
      </c>
      <c r="K46" s="78">
        <v>0.7367035000000001</v>
      </c>
      <c r="L46" s="4">
        <f t="shared" si="16"/>
        <v>8.793476332894299</v>
      </c>
      <c r="M46" s="78">
        <v>0.857403</v>
      </c>
      <c r="N46" s="4">
        <f t="shared" si="17"/>
        <v>16.383728324895966</v>
      </c>
      <c r="O46" s="78">
        <v>0.86507326</v>
      </c>
      <c r="P46" s="4">
        <f t="shared" si="18"/>
        <v>0.8945921579467214</v>
      </c>
    </row>
    <row r="47" spans="1:16" ht="34.5" customHeight="1">
      <c r="A47" s="3" t="s">
        <v>3</v>
      </c>
      <c r="B47" s="78">
        <f>SUM(B39:B46)</f>
        <v>569.8527021199999</v>
      </c>
      <c r="C47" s="78">
        <f>SUM(C39:C46)</f>
        <v>629.2634540399999</v>
      </c>
      <c r="D47" s="4">
        <f t="shared" si="13"/>
        <v>10.425633097636748</v>
      </c>
      <c r="E47" s="76">
        <f>SUM(E39:E46)</f>
        <v>582.9665495300001</v>
      </c>
      <c r="F47" s="4">
        <f t="shared" si="14"/>
        <v>-7.357316591765228</v>
      </c>
      <c r="G47" s="76">
        <f>SUM(G39:G46)</f>
        <v>586.4329108700001</v>
      </c>
      <c r="H47" s="4">
        <f t="shared" si="14"/>
        <v>0.5946072450974592</v>
      </c>
      <c r="I47" s="76">
        <f>SUM(I39:I46)</f>
        <v>587.85199803</v>
      </c>
      <c r="J47" s="4">
        <f t="shared" si="15"/>
        <v>0.2419862756158431</v>
      </c>
      <c r="K47" s="76">
        <f>SUM(K39:K46)</f>
        <v>781.20537929</v>
      </c>
      <c r="L47" s="4">
        <f t="shared" si="16"/>
        <v>32.89150703033462</v>
      </c>
      <c r="M47" s="76">
        <f>SUM(M39:M46)</f>
        <v>898.8905923899999</v>
      </c>
      <c r="N47" s="4">
        <f t="shared" si="17"/>
        <v>15.064567682183444</v>
      </c>
      <c r="O47" s="76">
        <f>SUM(O39:O46)</f>
        <v>726.5241144718182</v>
      </c>
      <c r="P47" s="4">
        <f t="shared" si="18"/>
        <v>-19.175468002161207</v>
      </c>
    </row>
    <row r="51" spans="1:16" ht="34.5" customHeight="1">
      <c r="A51" s="241" t="s">
        <v>156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 ht="34.5" customHeight="1">
      <c r="A52" s="241" t="s">
        <v>325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4.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0</v>
      </c>
    </row>
    <row r="55" spans="1:16" ht="34.5" customHeight="1">
      <c r="A55" s="3" t="s">
        <v>60</v>
      </c>
      <c r="B55" s="3">
        <v>2549</v>
      </c>
      <c r="C55" s="3">
        <v>2550</v>
      </c>
      <c r="D55" s="3" t="s">
        <v>2</v>
      </c>
      <c r="E55" s="3">
        <v>2552</v>
      </c>
      <c r="F55" s="3" t="s">
        <v>2</v>
      </c>
      <c r="G55" s="3">
        <v>2553</v>
      </c>
      <c r="H55" s="3" t="s">
        <v>2</v>
      </c>
      <c r="I55" s="3">
        <v>2554</v>
      </c>
      <c r="J55" s="3" t="s">
        <v>2</v>
      </c>
      <c r="K55" s="3">
        <v>2555</v>
      </c>
      <c r="L55" s="3" t="s">
        <v>2</v>
      </c>
      <c r="M55" s="3">
        <v>2556</v>
      </c>
      <c r="N55" s="3" t="s">
        <v>2</v>
      </c>
      <c r="O55" s="3">
        <v>2557</v>
      </c>
      <c r="P55" s="3" t="s">
        <v>2</v>
      </c>
    </row>
    <row r="56" spans="1:16" ht="34.5" customHeight="1">
      <c r="A56" s="5" t="s">
        <v>4</v>
      </c>
      <c r="B56" s="78">
        <v>239.29567854999996</v>
      </c>
      <c r="C56" s="78">
        <v>238.64676680999997</v>
      </c>
      <c r="D56" s="4">
        <f aca="true" t="shared" si="19" ref="D56:D64">(C56-B56)/B56*100</f>
        <v>-0.2711757036031892</v>
      </c>
      <c r="E56" s="78">
        <v>225.83517891</v>
      </c>
      <c r="F56" s="4">
        <f aca="true" t="shared" si="20" ref="F56:H64">(E56-C56)/C56*100</f>
        <v>-5.368431372967227</v>
      </c>
      <c r="G56" s="78">
        <v>220.15159248999998</v>
      </c>
      <c r="H56" s="4">
        <f t="shared" si="20"/>
        <v>-2.5166966667602475</v>
      </c>
      <c r="I56" s="78">
        <v>241.49277010000003</v>
      </c>
      <c r="J56" s="4">
        <f aca="true" t="shared" si="21" ref="J56:J64">(I56-G56)/G56*100</f>
        <v>9.693855660376126</v>
      </c>
      <c r="K56" s="78">
        <v>301.33100177000006</v>
      </c>
      <c r="L56" s="4">
        <f aca="true" t="shared" si="22" ref="L56:L64">(K56-I56)/I56*100</f>
        <v>24.778477486187906</v>
      </c>
      <c r="M56" s="78">
        <v>339.24943373</v>
      </c>
      <c r="N56" s="4">
        <f aca="true" t="shared" si="23" ref="N56:N64">(M56-K56)/K56*100</f>
        <v>12.583647795039141</v>
      </c>
      <c r="O56" s="78">
        <v>292.65614063999993</v>
      </c>
      <c r="P56" s="4">
        <f aca="true" t="shared" si="24" ref="P56:P64">(O56-M56)/M56*100</f>
        <v>-13.734228699430195</v>
      </c>
    </row>
    <row r="57" spans="1:16" ht="34.5" customHeight="1">
      <c r="A57" s="5" t="s">
        <v>5</v>
      </c>
      <c r="B57" s="78">
        <v>88.72155154</v>
      </c>
      <c r="C57" s="78">
        <v>82.27615834000001</v>
      </c>
      <c r="D57" s="4">
        <f t="shared" si="19"/>
        <v>-7.26474355793258</v>
      </c>
      <c r="E57" s="78">
        <v>81.54685261000002</v>
      </c>
      <c r="F57" s="4">
        <f t="shared" si="20"/>
        <v>-0.8864119870378393</v>
      </c>
      <c r="G57" s="78">
        <v>170.37322947</v>
      </c>
      <c r="H57" s="4">
        <f t="shared" si="20"/>
        <v>108.92679976848953</v>
      </c>
      <c r="I57" s="78">
        <v>94.29802716</v>
      </c>
      <c r="J57" s="4">
        <f t="shared" si="21"/>
        <v>-44.65208680181509</v>
      </c>
      <c r="K57" s="78">
        <v>100.39051758000001</v>
      </c>
      <c r="L57" s="4">
        <f t="shared" si="22"/>
        <v>6.4608885291551035</v>
      </c>
      <c r="M57" s="78">
        <v>128.61207789</v>
      </c>
      <c r="N57" s="4">
        <f t="shared" si="23"/>
        <v>28.111778871456224</v>
      </c>
      <c r="O57" s="78">
        <v>121.22601559</v>
      </c>
      <c r="P57" s="4">
        <f t="shared" si="24"/>
        <v>-5.7428994392868615</v>
      </c>
    </row>
    <row r="58" spans="1:16" ht="34.5" customHeight="1">
      <c r="A58" s="5" t="s">
        <v>6</v>
      </c>
      <c r="B58" s="78">
        <v>0</v>
      </c>
      <c r="C58" s="78">
        <v>0</v>
      </c>
      <c r="D58" s="4" t="e">
        <f t="shared" si="19"/>
        <v>#DIV/0!</v>
      </c>
      <c r="E58" s="78">
        <v>0</v>
      </c>
      <c r="F58" s="4" t="e">
        <f t="shared" si="20"/>
        <v>#DIV/0!</v>
      </c>
      <c r="G58" s="78">
        <v>0</v>
      </c>
      <c r="H58" s="4" t="e">
        <f t="shared" si="20"/>
        <v>#DIV/0!</v>
      </c>
      <c r="I58" s="78">
        <v>0</v>
      </c>
      <c r="J58" s="4" t="e">
        <f t="shared" si="21"/>
        <v>#DIV/0!</v>
      </c>
      <c r="K58" s="78">
        <v>0</v>
      </c>
      <c r="L58" s="4" t="e">
        <f t="shared" si="22"/>
        <v>#DIV/0!</v>
      </c>
      <c r="M58" s="78">
        <v>0</v>
      </c>
      <c r="N58" s="4" t="e">
        <f t="shared" si="23"/>
        <v>#DIV/0!</v>
      </c>
      <c r="O58" s="78">
        <v>0</v>
      </c>
      <c r="P58" s="4" t="e">
        <f t="shared" si="24"/>
        <v>#DIV/0!</v>
      </c>
    </row>
    <row r="59" spans="1:16" ht="34.5" customHeight="1">
      <c r="A59" s="5" t="s">
        <v>7</v>
      </c>
      <c r="B59" s="78">
        <v>165.55656095000003</v>
      </c>
      <c r="C59" s="78">
        <v>152.76037825</v>
      </c>
      <c r="D59" s="4">
        <f t="shared" si="19"/>
        <v>-7.729190934247917</v>
      </c>
      <c r="E59" s="78">
        <v>176.24396681999997</v>
      </c>
      <c r="F59" s="4">
        <f t="shared" si="20"/>
        <v>15.372826932627712</v>
      </c>
      <c r="G59" s="78">
        <v>183.68812586999996</v>
      </c>
      <c r="H59" s="4">
        <f t="shared" si="20"/>
        <v>4.2237809238615265</v>
      </c>
      <c r="I59" s="78">
        <v>202.73280210000004</v>
      </c>
      <c r="J59" s="4">
        <f t="shared" si="21"/>
        <v>10.367940845277285</v>
      </c>
      <c r="K59" s="78">
        <v>221.52560477</v>
      </c>
      <c r="L59" s="4">
        <f t="shared" si="22"/>
        <v>9.269739516908672</v>
      </c>
      <c r="M59" s="78">
        <v>253.96193039</v>
      </c>
      <c r="N59" s="4">
        <f t="shared" si="23"/>
        <v>14.642246729752598</v>
      </c>
      <c r="O59" s="78">
        <v>291.81352899999996</v>
      </c>
      <c r="P59" s="4">
        <f t="shared" si="24"/>
        <v>14.904438059622818</v>
      </c>
    </row>
    <row r="60" spans="1:16" ht="34.5" customHeight="1">
      <c r="A60" s="5" t="s">
        <v>8</v>
      </c>
      <c r="B60" s="78">
        <v>24.35260623</v>
      </c>
      <c r="C60" s="78">
        <v>18.2646537</v>
      </c>
      <c r="D60" s="4">
        <f t="shared" si="19"/>
        <v>-24.999182726078182</v>
      </c>
      <c r="E60" s="78">
        <v>14.20577454</v>
      </c>
      <c r="F60" s="4">
        <f t="shared" si="20"/>
        <v>-22.222590291980186</v>
      </c>
      <c r="G60" s="78">
        <v>19.284324520000002</v>
      </c>
      <c r="H60" s="4">
        <f t="shared" si="20"/>
        <v>35.74989850571007</v>
      </c>
      <c r="I60" s="78">
        <v>26.71831211</v>
      </c>
      <c r="J60" s="4">
        <f t="shared" si="21"/>
        <v>38.549380261103366</v>
      </c>
      <c r="K60" s="78">
        <v>36.68309656</v>
      </c>
      <c r="L60" s="4">
        <f t="shared" si="22"/>
        <v>37.2957109302965</v>
      </c>
      <c r="M60" s="78">
        <v>45.948300610000004</v>
      </c>
      <c r="N60" s="4">
        <f t="shared" si="23"/>
        <v>25.257420771023376</v>
      </c>
      <c r="O60" s="78">
        <v>47.09029115090909</v>
      </c>
      <c r="P60" s="4">
        <f t="shared" si="24"/>
        <v>2.4853814520847504</v>
      </c>
    </row>
    <row r="61" spans="1:16" ht="34.5" customHeight="1">
      <c r="A61" s="5" t="s">
        <v>9</v>
      </c>
      <c r="B61" s="78">
        <v>0</v>
      </c>
      <c r="C61" s="78">
        <v>0</v>
      </c>
      <c r="D61" s="4" t="e">
        <f t="shared" si="19"/>
        <v>#DIV/0!</v>
      </c>
      <c r="E61" s="78">
        <v>0</v>
      </c>
      <c r="F61" s="4" t="e">
        <f t="shared" si="20"/>
        <v>#DIV/0!</v>
      </c>
      <c r="G61" s="78">
        <v>0</v>
      </c>
      <c r="H61" s="4" t="e">
        <f t="shared" si="20"/>
        <v>#DIV/0!</v>
      </c>
      <c r="I61" s="78">
        <v>0</v>
      </c>
      <c r="J61" s="4" t="e">
        <f t="shared" si="21"/>
        <v>#DIV/0!</v>
      </c>
      <c r="K61" s="78">
        <v>0</v>
      </c>
      <c r="L61" s="4" t="e">
        <f t="shared" si="22"/>
        <v>#DIV/0!</v>
      </c>
      <c r="M61" s="78">
        <v>0</v>
      </c>
      <c r="N61" s="4" t="e">
        <f t="shared" si="23"/>
        <v>#DIV/0!</v>
      </c>
      <c r="O61" s="78">
        <v>0</v>
      </c>
      <c r="P61" s="4" t="e">
        <f t="shared" si="24"/>
        <v>#DIV/0!</v>
      </c>
    </row>
    <row r="62" spans="1:16" ht="34.5" customHeight="1">
      <c r="A62" s="5" t="s">
        <v>10</v>
      </c>
      <c r="B62" s="78">
        <v>20.28311678</v>
      </c>
      <c r="C62" s="78">
        <v>20.742179290000003</v>
      </c>
      <c r="D62" s="4">
        <f t="shared" si="19"/>
        <v>2.263274007536442</v>
      </c>
      <c r="E62" s="78">
        <v>23.54750528</v>
      </c>
      <c r="F62" s="4">
        <f t="shared" si="20"/>
        <v>13.524740822930164</v>
      </c>
      <c r="G62" s="78">
        <v>28.156754489999997</v>
      </c>
      <c r="H62" s="4">
        <f t="shared" si="20"/>
        <v>19.574257039937258</v>
      </c>
      <c r="I62" s="78">
        <v>27.47141802</v>
      </c>
      <c r="J62" s="4">
        <f t="shared" si="21"/>
        <v>-2.434003784929816</v>
      </c>
      <c r="K62" s="78">
        <v>33.56444571</v>
      </c>
      <c r="L62" s="4">
        <f t="shared" si="22"/>
        <v>22.17951649079089</v>
      </c>
      <c r="M62" s="78">
        <v>39.02869329000001</v>
      </c>
      <c r="N62" s="4">
        <f t="shared" si="23"/>
        <v>16.27986836789031</v>
      </c>
      <c r="O62" s="78">
        <v>34.19631105999999</v>
      </c>
      <c r="P62" s="4">
        <f t="shared" si="24"/>
        <v>-12.38161419879813</v>
      </c>
    </row>
    <row r="63" spans="1:16" ht="34.5" customHeight="1">
      <c r="A63" s="5" t="s">
        <v>11</v>
      </c>
      <c r="B63" s="78">
        <v>0.8253647300000001</v>
      </c>
      <c r="C63" s="78">
        <v>0.9403075000000001</v>
      </c>
      <c r="D63" s="4">
        <f t="shared" si="19"/>
        <v>13.92630019458185</v>
      </c>
      <c r="E63" s="78">
        <v>0.9689035</v>
      </c>
      <c r="F63" s="4">
        <f t="shared" si="20"/>
        <v>3.0411328209123027</v>
      </c>
      <c r="G63" s="78">
        <v>0.914336</v>
      </c>
      <c r="H63" s="4">
        <f t="shared" si="20"/>
        <v>-5.631881812791469</v>
      </c>
      <c r="I63" s="78">
        <v>0.95351554</v>
      </c>
      <c r="J63" s="4">
        <f t="shared" si="21"/>
        <v>4.2850265110418935</v>
      </c>
      <c r="K63" s="78">
        <v>0.77954699</v>
      </c>
      <c r="L63" s="4">
        <f t="shared" si="22"/>
        <v>-18.244962216347307</v>
      </c>
      <c r="M63" s="78">
        <v>0.9562055</v>
      </c>
      <c r="N63" s="4">
        <f t="shared" si="23"/>
        <v>22.661688424965888</v>
      </c>
      <c r="O63" s="78">
        <v>1.0008673200000002</v>
      </c>
      <c r="P63" s="4">
        <f t="shared" si="24"/>
        <v>4.670734481238624</v>
      </c>
    </row>
    <row r="64" spans="1:16" ht="34.5" customHeight="1">
      <c r="A64" s="3" t="s">
        <v>3</v>
      </c>
      <c r="B64" s="78">
        <f>SUM(B56:B63)</f>
        <v>539.03487878</v>
      </c>
      <c r="C64" s="78">
        <f>SUM(C56:C63)</f>
        <v>513.63044389</v>
      </c>
      <c r="D64" s="4">
        <f t="shared" si="19"/>
        <v>-4.712948250676824</v>
      </c>
      <c r="E64" s="76">
        <f>SUM(E56:E63)</f>
        <v>522.34818166</v>
      </c>
      <c r="F64" s="4">
        <f t="shared" si="20"/>
        <v>1.6972782423050825</v>
      </c>
      <c r="G64" s="76">
        <f>SUM(G56:G63)</f>
        <v>622.5683628400001</v>
      </c>
      <c r="H64" s="4">
        <f t="shared" si="20"/>
        <v>19.18647076773669</v>
      </c>
      <c r="I64" s="76">
        <f>SUM(I56:I63)</f>
        <v>593.6668450300001</v>
      </c>
      <c r="J64" s="4">
        <f t="shared" si="21"/>
        <v>-4.642304288987402</v>
      </c>
      <c r="K64" s="76">
        <f>SUM(K56:K63)</f>
        <v>694.27421338</v>
      </c>
      <c r="L64" s="4">
        <f t="shared" si="22"/>
        <v>16.94677228352138</v>
      </c>
      <c r="M64" s="76">
        <f>SUM(M56:M63)</f>
        <v>807.75664141</v>
      </c>
      <c r="N64" s="4">
        <f t="shared" si="23"/>
        <v>16.34547644763053</v>
      </c>
      <c r="O64" s="76">
        <f>SUM(O56:O63)</f>
        <v>787.9831547609091</v>
      </c>
      <c r="P64" s="4">
        <f t="shared" si="24"/>
        <v>-2.447950983674346</v>
      </c>
    </row>
    <row r="65" ht="34.5" customHeight="1">
      <c r="A65" s="18"/>
    </row>
    <row r="66" ht="34.5" customHeight="1">
      <c r="A66" s="18"/>
    </row>
    <row r="67" spans="1:16" ht="34.5" customHeight="1">
      <c r="A67" s="241" t="s">
        <v>157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spans="1:16" ht="34.5" customHeight="1">
      <c r="A68" s="241" t="s">
        <v>325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</row>
    <row r="69" spans="1:16" ht="34.5" customHeight="1">
      <c r="A69" s="1"/>
      <c r="B69" s="1"/>
      <c r="C69" s="1"/>
      <c r="D69" s="1"/>
      <c r="E69" s="1"/>
      <c r="F69" s="1" t="s">
        <v>61</v>
      </c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4.5" customHeight="1">
      <c r="A70" s="1"/>
      <c r="B70" s="1"/>
      <c r="C70" s="1"/>
      <c r="D70" s="1"/>
      <c r="E70" s="1"/>
      <c r="F70" s="1" t="s">
        <v>61</v>
      </c>
      <c r="G70" s="1"/>
      <c r="H70" s="1"/>
      <c r="I70" s="1"/>
      <c r="J70" s="1" t="s">
        <v>61</v>
      </c>
      <c r="K70" s="1"/>
      <c r="L70" s="1" t="s">
        <v>61</v>
      </c>
      <c r="M70" s="1"/>
      <c r="N70" s="1"/>
      <c r="O70" s="1"/>
      <c r="P70" s="1" t="s">
        <v>0</v>
      </c>
    </row>
    <row r="71" spans="1:16" ht="34.5" customHeight="1">
      <c r="A71" s="3" t="s">
        <v>60</v>
      </c>
      <c r="B71" s="3">
        <v>2550</v>
      </c>
      <c r="C71" s="3">
        <v>2551</v>
      </c>
      <c r="D71" s="3" t="s">
        <v>2</v>
      </c>
      <c r="E71" s="3">
        <v>2552</v>
      </c>
      <c r="F71" s="3" t="s">
        <v>2</v>
      </c>
      <c r="G71" s="3">
        <v>2553</v>
      </c>
      <c r="H71" s="3" t="s">
        <v>2</v>
      </c>
      <c r="I71" s="3">
        <v>2554</v>
      </c>
      <c r="J71" s="3" t="s">
        <v>2</v>
      </c>
      <c r="K71" s="3">
        <v>2555</v>
      </c>
      <c r="L71" s="3" t="s">
        <v>2</v>
      </c>
      <c r="M71" s="3">
        <v>2556</v>
      </c>
      <c r="N71" s="3" t="s">
        <v>2</v>
      </c>
      <c r="O71" s="3">
        <v>2557</v>
      </c>
      <c r="P71" s="3" t="s">
        <v>2</v>
      </c>
    </row>
    <row r="72" spans="1:16" ht="34.5" customHeight="1">
      <c r="A72" s="5" t="s">
        <v>4</v>
      </c>
      <c r="B72" s="78">
        <v>268.91418489999995</v>
      </c>
      <c r="C72" s="78">
        <v>234.4244302</v>
      </c>
      <c r="D72" s="4">
        <f aca="true" t="shared" si="25" ref="D72:D80">(C72-B72)/B72*100</f>
        <v>-12.825561698363192</v>
      </c>
      <c r="E72" s="78">
        <v>222.05905061</v>
      </c>
      <c r="F72" s="4">
        <f aca="true" t="shared" si="26" ref="F72:H80">(E72-C72)/C72*100</f>
        <v>-5.2747828285006</v>
      </c>
      <c r="G72" s="78">
        <v>241.77445706999998</v>
      </c>
      <c r="H72" s="4">
        <f t="shared" si="26"/>
        <v>8.878452108050274</v>
      </c>
      <c r="I72" s="78">
        <v>256.4571199900001</v>
      </c>
      <c r="J72" s="4">
        <f aca="true" t="shared" si="27" ref="J72:J80">(I72-G72)/G72*100</f>
        <v>6.072875976203345</v>
      </c>
      <c r="K72" s="78">
        <v>274.38765479000006</v>
      </c>
      <c r="L72" s="4">
        <f aca="true" t="shared" si="28" ref="L72:L80">(K72-I72)/I72*100</f>
        <v>6.9916307259081485</v>
      </c>
      <c r="M72" s="78">
        <v>303.982730393</v>
      </c>
      <c r="N72" s="4">
        <f aca="true" t="shared" si="29" ref="N72:N80">(M72-K72)/K72*100</f>
        <v>10.785862660494054</v>
      </c>
      <c r="O72" s="78">
        <v>259.62234571</v>
      </c>
      <c r="P72" s="4">
        <f aca="true" t="shared" si="30" ref="P72:P80">(O72-M72)/M72*100</f>
        <v>-14.593060805016547</v>
      </c>
    </row>
    <row r="73" spans="1:16" ht="34.5" customHeight="1">
      <c r="A73" s="5" t="s">
        <v>5</v>
      </c>
      <c r="B73" s="78">
        <v>110.21699201</v>
      </c>
      <c r="C73" s="78">
        <v>103.29350079999999</v>
      </c>
      <c r="D73" s="4">
        <f t="shared" si="25"/>
        <v>-6.2816913106935806</v>
      </c>
      <c r="E73" s="78">
        <v>110.81252509</v>
      </c>
      <c r="F73" s="4">
        <f t="shared" si="26"/>
        <v>7.27928110845867</v>
      </c>
      <c r="G73" s="78">
        <v>140.46930718000002</v>
      </c>
      <c r="H73" s="4">
        <f t="shared" si="26"/>
        <v>26.763023463199037</v>
      </c>
      <c r="I73" s="78">
        <v>141.95372315</v>
      </c>
      <c r="J73" s="4">
        <f t="shared" si="27"/>
        <v>1.0567546745979375</v>
      </c>
      <c r="K73" s="78">
        <v>163.84164927</v>
      </c>
      <c r="L73" s="4">
        <f t="shared" si="28"/>
        <v>15.419057446539403</v>
      </c>
      <c r="M73" s="78">
        <v>207.87301602999997</v>
      </c>
      <c r="N73" s="4">
        <f t="shared" si="29"/>
        <v>26.874342974562737</v>
      </c>
      <c r="O73" s="78">
        <v>198.48755489999996</v>
      </c>
      <c r="P73" s="4">
        <f t="shared" si="30"/>
        <v>-4.5149973331052795</v>
      </c>
    </row>
    <row r="74" spans="1:16" ht="34.5" customHeight="1">
      <c r="A74" s="5" t="s">
        <v>6</v>
      </c>
      <c r="B74" s="78">
        <v>0</v>
      </c>
      <c r="C74" s="78">
        <v>0</v>
      </c>
      <c r="D74" s="4" t="e">
        <f t="shared" si="25"/>
        <v>#DIV/0!</v>
      </c>
      <c r="E74" s="78">
        <v>0.026426000000000005</v>
      </c>
      <c r="F74" s="4" t="e">
        <f t="shared" si="26"/>
        <v>#DIV/0!</v>
      </c>
      <c r="G74" s="78">
        <v>0</v>
      </c>
      <c r="H74" s="4">
        <f t="shared" si="26"/>
        <v>-100</v>
      </c>
      <c r="I74" s="78">
        <v>0</v>
      </c>
      <c r="J74" s="4" t="e">
        <f t="shared" si="27"/>
        <v>#DIV/0!</v>
      </c>
      <c r="K74" s="78">
        <v>0</v>
      </c>
      <c r="L74" s="4" t="e">
        <f t="shared" si="28"/>
        <v>#DIV/0!</v>
      </c>
      <c r="M74" s="78">
        <v>0</v>
      </c>
      <c r="N74" s="4" t="e">
        <f t="shared" si="29"/>
        <v>#DIV/0!</v>
      </c>
      <c r="O74" s="78">
        <v>0</v>
      </c>
      <c r="P74" s="4" t="e">
        <f t="shared" si="30"/>
        <v>#DIV/0!</v>
      </c>
    </row>
    <row r="75" spans="1:16" ht="34.5" customHeight="1">
      <c r="A75" s="5" t="s">
        <v>7</v>
      </c>
      <c r="B75" s="78">
        <v>190.24270622</v>
      </c>
      <c r="C75" s="78">
        <v>198.75246112</v>
      </c>
      <c r="D75" s="4">
        <f t="shared" si="25"/>
        <v>4.473104419655995</v>
      </c>
      <c r="E75" s="78">
        <v>231.79600771</v>
      </c>
      <c r="F75" s="4">
        <f t="shared" si="26"/>
        <v>16.62547794567909</v>
      </c>
      <c r="G75" s="78">
        <v>258.47574019</v>
      </c>
      <c r="H75" s="4">
        <f t="shared" si="26"/>
        <v>11.510005173764263</v>
      </c>
      <c r="I75" s="78">
        <v>291.71211513</v>
      </c>
      <c r="J75" s="4">
        <f t="shared" si="27"/>
        <v>12.858605188853936</v>
      </c>
      <c r="K75" s="78">
        <v>340.2159753</v>
      </c>
      <c r="L75" s="4">
        <f t="shared" si="28"/>
        <v>16.627303994002634</v>
      </c>
      <c r="M75" s="78">
        <v>359.85686140999996</v>
      </c>
      <c r="N75" s="4">
        <f t="shared" si="29"/>
        <v>5.773064034597654</v>
      </c>
      <c r="O75" s="78">
        <v>426.72571338</v>
      </c>
      <c r="P75" s="4">
        <f t="shared" si="30"/>
        <v>18.58206946728565</v>
      </c>
    </row>
    <row r="76" spans="1:16" ht="34.5" customHeight="1">
      <c r="A76" s="5" t="s">
        <v>8</v>
      </c>
      <c r="B76" s="78">
        <v>23.693745720000003</v>
      </c>
      <c r="C76" s="78">
        <v>17.744944829999998</v>
      </c>
      <c r="D76" s="4">
        <f t="shared" si="25"/>
        <v>-25.107051288132098</v>
      </c>
      <c r="E76" s="78">
        <v>13.239087940000001</v>
      </c>
      <c r="F76" s="4">
        <f t="shared" si="26"/>
        <v>-25.39234093521832</v>
      </c>
      <c r="G76" s="78">
        <v>22.22129057</v>
      </c>
      <c r="H76" s="4">
        <f t="shared" si="26"/>
        <v>67.8460832854019</v>
      </c>
      <c r="I76" s="78">
        <v>33.962852530000006</v>
      </c>
      <c r="J76" s="4">
        <f t="shared" si="27"/>
        <v>52.83924407096219</v>
      </c>
      <c r="K76" s="78">
        <v>45.506339360000005</v>
      </c>
      <c r="L76" s="4">
        <f t="shared" si="28"/>
        <v>33.98856683137386</v>
      </c>
      <c r="M76" s="78">
        <v>59.80963043</v>
      </c>
      <c r="N76" s="4">
        <f t="shared" si="29"/>
        <v>31.431425316035334</v>
      </c>
      <c r="O76" s="78">
        <v>57.55827384909092</v>
      </c>
      <c r="P76" s="4">
        <f t="shared" si="30"/>
        <v>-3.764204133553416</v>
      </c>
    </row>
    <row r="77" spans="1:16" ht="34.5" customHeight="1">
      <c r="A77" s="5" t="s">
        <v>9</v>
      </c>
      <c r="B77" s="78">
        <v>0</v>
      </c>
      <c r="C77" s="78">
        <v>0</v>
      </c>
      <c r="D77" s="4" t="e">
        <f t="shared" si="25"/>
        <v>#DIV/0!</v>
      </c>
      <c r="E77" s="78">
        <v>0</v>
      </c>
      <c r="F77" s="4" t="e">
        <f t="shared" si="26"/>
        <v>#DIV/0!</v>
      </c>
      <c r="G77" s="78">
        <v>0</v>
      </c>
      <c r="H77" s="4" t="e">
        <f t="shared" si="26"/>
        <v>#DIV/0!</v>
      </c>
      <c r="I77" s="78">
        <v>0</v>
      </c>
      <c r="J77" s="4" t="e">
        <f t="shared" si="27"/>
        <v>#DIV/0!</v>
      </c>
      <c r="K77" s="78">
        <v>0</v>
      </c>
      <c r="L77" s="4" t="e">
        <f t="shared" si="28"/>
        <v>#DIV/0!</v>
      </c>
      <c r="M77" s="78">
        <v>0</v>
      </c>
      <c r="N77" s="4" t="e">
        <f t="shared" si="29"/>
        <v>#DIV/0!</v>
      </c>
      <c r="O77" s="78">
        <v>0</v>
      </c>
      <c r="P77" s="4" t="e">
        <f t="shared" si="30"/>
        <v>#DIV/0!</v>
      </c>
    </row>
    <row r="78" spans="1:16" ht="34.5" customHeight="1">
      <c r="A78" s="5" t="s">
        <v>10</v>
      </c>
      <c r="B78" s="78">
        <v>14.977553149999999</v>
      </c>
      <c r="C78" s="78">
        <v>15.936579009999999</v>
      </c>
      <c r="D78" s="4">
        <f t="shared" si="25"/>
        <v>6.403087676574199</v>
      </c>
      <c r="E78" s="78">
        <v>18.54915433</v>
      </c>
      <c r="F78" s="4">
        <f t="shared" si="26"/>
        <v>16.393576804411058</v>
      </c>
      <c r="G78" s="78">
        <v>21.827493489999995</v>
      </c>
      <c r="H78" s="4">
        <f t="shared" si="26"/>
        <v>17.673793110329868</v>
      </c>
      <c r="I78" s="78">
        <v>20.45466367</v>
      </c>
      <c r="J78" s="4">
        <f t="shared" si="27"/>
        <v>-6.28945243130615</v>
      </c>
      <c r="K78" s="78">
        <v>23.799859809999997</v>
      </c>
      <c r="L78" s="4">
        <f t="shared" si="28"/>
        <v>16.354197722186253</v>
      </c>
      <c r="M78" s="78">
        <v>28.139402480000005</v>
      </c>
      <c r="N78" s="4">
        <f t="shared" si="29"/>
        <v>18.233479964351133</v>
      </c>
      <c r="O78" s="78">
        <v>28.736096209999996</v>
      </c>
      <c r="P78" s="4">
        <f t="shared" si="30"/>
        <v>2.1204918278705085</v>
      </c>
    </row>
    <row r="79" spans="1:16" ht="34.5" customHeight="1">
      <c r="A79" s="5" t="s">
        <v>11</v>
      </c>
      <c r="B79" s="78">
        <v>0.93449559</v>
      </c>
      <c r="C79" s="78">
        <v>1.2272731</v>
      </c>
      <c r="D79" s="4">
        <f t="shared" si="25"/>
        <v>31.33000445727088</v>
      </c>
      <c r="E79" s="78">
        <v>0.8119000000000001</v>
      </c>
      <c r="F79" s="4">
        <f t="shared" si="26"/>
        <v>-33.84520527664135</v>
      </c>
      <c r="G79" s="78">
        <v>1.1074979999999999</v>
      </c>
      <c r="H79" s="4">
        <f t="shared" si="26"/>
        <v>36.40817834708705</v>
      </c>
      <c r="I79" s="78">
        <v>1.1208512700000002</v>
      </c>
      <c r="J79" s="4">
        <f t="shared" si="27"/>
        <v>1.2057150441806945</v>
      </c>
      <c r="K79" s="78">
        <v>1.092346</v>
      </c>
      <c r="L79" s="4">
        <f t="shared" si="28"/>
        <v>-2.5431804167916168</v>
      </c>
      <c r="M79" s="78">
        <v>1.6269986300000001</v>
      </c>
      <c r="N79" s="4">
        <f t="shared" si="29"/>
        <v>48.945355226274465</v>
      </c>
      <c r="O79" s="78">
        <v>1.5492899999999998</v>
      </c>
      <c r="P79" s="4">
        <f t="shared" si="30"/>
        <v>-4.77619517110474</v>
      </c>
    </row>
    <row r="80" spans="1:16" ht="34.5" customHeight="1">
      <c r="A80" s="3" t="s">
        <v>80</v>
      </c>
      <c r="B80" s="78">
        <f>SUM(B72:B79)</f>
        <v>608.9796775899999</v>
      </c>
      <c r="C80" s="78">
        <f>SUM(C72:C79)</f>
        <v>571.3791890599999</v>
      </c>
      <c r="D80" s="4">
        <f t="shared" si="25"/>
        <v>-6.174342086225546</v>
      </c>
      <c r="E80" s="76">
        <f>SUM(E72:E79)</f>
        <v>597.29415168</v>
      </c>
      <c r="F80" s="4">
        <f t="shared" si="26"/>
        <v>4.5355104134320845</v>
      </c>
      <c r="G80" s="76">
        <f>SUM(G72:G79)</f>
        <v>685.8757864999999</v>
      </c>
      <c r="H80" s="4">
        <f t="shared" si="26"/>
        <v>14.830487553050315</v>
      </c>
      <c r="I80" s="76">
        <f>SUM(I72:I79)</f>
        <v>745.6613257399999</v>
      </c>
      <c r="J80" s="4">
        <f t="shared" si="27"/>
        <v>8.716671504775459</v>
      </c>
      <c r="K80" s="76">
        <f>SUM(K72:K79)</f>
        <v>848.8438245300001</v>
      </c>
      <c r="L80" s="4">
        <f t="shared" si="28"/>
        <v>13.837716296684837</v>
      </c>
      <c r="M80" s="76">
        <f>SUM(M72:M79)</f>
        <v>961.288639373</v>
      </c>
      <c r="N80" s="4">
        <f t="shared" si="29"/>
        <v>13.246820156259009</v>
      </c>
      <c r="O80" s="76">
        <f>SUM(O72:O79)</f>
        <v>972.679274049091</v>
      </c>
      <c r="P80" s="4">
        <f t="shared" si="30"/>
        <v>1.184933869968595</v>
      </c>
    </row>
    <row r="81" spans="1:16" ht="34.5" customHeight="1">
      <c r="A81" s="19"/>
      <c r="B81" s="89"/>
      <c r="C81" s="89"/>
      <c r="D81" s="89"/>
      <c r="E81" s="89"/>
      <c r="F81" s="13"/>
      <c r="G81" s="13"/>
      <c r="H81" s="13"/>
      <c r="I81" s="89"/>
      <c r="J81" s="13"/>
      <c r="K81" s="89"/>
      <c r="L81" s="13"/>
      <c r="M81" s="13"/>
      <c r="N81" s="13"/>
      <c r="O81" s="89"/>
      <c r="P81" s="13"/>
    </row>
    <row r="82" spans="1:16" ht="34.5" customHeight="1">
      <c r="A82" s="19"/>
      <c r="B82" s="89"/>
      <c r="C82" s="89"/>
      <c r="D82" s="89"/>
      <c r="E82" s="89"/>
      <c r="F82" s="13"/>
      <c r="G82" s="13"/>
      <c r="H82" s="13"/>
      <c r="I82" s="89"/>
      <c r="J82" s="13"/>
      <c r="K82" s="89"/>
      <c r="L82" s="13"/>
      <c r="M82" s="13"/>
      <c r="N82" s="13"/>
      <c r="O82" s="89"/>
      <c r="P82" s="13"/>
    </row>
    <row r="83" spans="1:16" ht="34.5" customHeight="1">
      <c r="A83" s="246" t="s">
        <v>158</v>
      </c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</row>
    <row r="84" spans="1:16" ht="34.5" customHeight="1">
      <c r="A84" s="241" t="s">
        <v>325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</row>
    <row r="85" spans="1:16" ht="3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4.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/>
      <c r="O86" s="1"/>
      <c r="P86" s="1" t="s">
        <v>0</v>
      </c>
    </row>
    <row r="87" spans="1:16" ht="34.5" customHeight="1">
      <c r="A87" s="3" t="s">
        <v>60</v>
      </c>
      <c r="B87" s="3">
        <v>2550</v>
      </c>
      <c r="C87" s="3">
        <v>2551</v>
      </c>
      <c r="D87" s="3" t="s">
        <v>2</v>
      </c>
      <c r="E87" s="3">
        <v>2552</v>
      </c>
      <c r="F87" s="3" t="s">
        <v>2</v>
      </c>
      <c r="G87" s="3">
        <v>2553</v>
      </c>
      <c r="H87" s="3" t="s">
        <v>2</v>
      </c>
      <c r="I87" s="3">
        <v>2554</v>
      </c>
      <c r="J87" s="3" t="s">
        <v>2</v>
      </c>
      <c r="K87" s="3">
        <v>2555</v>
      </c>
      <c r="L87" s="3" t="s">
        <v>2</v>
      </c>
      <c r="M87" s="3">
        <v>2556</v>
      </c>
      <c r="N87" s="3" t="s">
        <v>2</v>
      </c>
      <c r="O87" s="3">
        <v>2557</v>
      </c>
      <c r="P87" s="3" t="s">
        <v>2</v>
      </c>
    </row>
    <row r="88" spans="1:16" ht="34.5" customHeight="1">
      <c r="A88" s="5" t="s">
        <v>4</v>
      </c>
      <c r="B88" s="78">
        <v>243.99054091999997</v>
      </c>
      <c r="C88" s="78">
        <v>243.61490985999998</v>
      </c>
      <c r="D88" s="4">
        <f aca="true" t="shared" si="31" ref="D88:D96">(C88-B88)/B88*100</f>
        <v>-0.1539531239955535</v>
      </c>
      <c r="E88" s="78">
        <v>228.16012328</v>
      </c>
      <c r="F88" s="4">
        <f aca="true" t="shared" si="32" ref="F88:H96">(E88-C88)/C88*100</f>
        <v>-6.343941177032845</v>
      </c>
      <c r="G88" s="78">
        <v>255.34678167</v>
      </c>
      <c r="H88" s="4">
        <f t="shared" si="32"/>
        <v>11.91560470741696</v>
      </c>
      <c r="I88" s="78">
        <v>272.41771292</v>
      </c>
      <c r="J88" s="4">
        <f aca="true" t="shared" si="33" ref="J88:J96">(I88-G88)/G88*100</f>
        <v>6.685391191678211</v>
      </c>
      <c r="K88" s="78">
        <v>331.40981354</v>
      </c>
      <c r="L88" s="4">
        <f aca="true" t="shared" si="34" ref="L88:L96">(K88-I88)/I88*100</f>
        <v>21.65501647733312</v>
      </c>
      <c r="M88" s="78">
        <v>360.80454626000005</v>
      </c>
      <c r="N88" s="4">
        <f aca="true" t="shared" si="35" ref="N88:N96">(M88-K88)/K88*100</f>
        <v>8.869602383229424</v>
      </c>
      <c r="O88" s="78">
        <v>325.07588046000006</v>
      </c>
      <c r="P88" s="4">
        <f aca="true" t="shared" si="36" ref="P88:P96">(O88-M88)/M88*100</f>
        <v>-9.902498782333382</v>
      </c>
    </row>
    <row r="89" spans="1:16" ht="34.5" customHeight="1">
      <c r="A89" s="5" t="s">
        <v>5</v>
      </c>
      <c r="B89" s="78">
        <v>580.0188218600001</v>
      </c>
      <c r="C89" s="78">
        <v>99.84832678999999</v>
      </c>
      <c r="D89" s="4">
        <f t="shared" si="31"/>
        <v>-82.7853298846739</v>
      </c>
      <c r="E89" s="78">
        <v>106.35779358</v>
      </c>
      <c r="F89" s="4">
        <f t="shared" si="32"/>
        <v>6.519354904855507</v>
      </c>
      <c r="G89" s="78">
        <v>114.30719988</v>
      </c>
      <c r="H89" s="4">
        <f t="shared" si="32"/>
        <v>7.47421136940061</v>
      </c>
      <c r="I89" s="78">
        <v>144.78820778</v>
      </c>
      <c r="J89" s="4">
        <f t="shared" si="33"/>
        <v>26.665868757172813</v>
      </c>
      <c r="K89" s="78">
        <v>148.27333829999998</v>
      </c>
      <c r="L89" s="4">
        <f t="shared" si="34"/>
        <v>2.4070541195561335</v>
      </c>
      <c r="M89" s="78">
        <v>167.3523673</v>
      </c>
      <c r="N89" s="4">
        <f t="shared" si="35"/>
        <v>12.867471130512762</v>
      </c>
      <c r="O89" s="78">
        <v>161.51662321999999</v>
      </c>
      <c r="P89" s="4">
        <f t="shared" si="36"/>
        <v>-3.4870998087160086</v>
      </c>
    </row>
    <row r="90" spans="1:16" ht="34.5" customHeight="1">
      <c r="A90" s="5" t="s">
        <v>6</v>
      </c>
      <c r="B90" s="78">
        <v>0</v>
      </c>
      <c r="C90" s="78">
        <v>0</v>
      </c>
      <c r="D90" s="4" t="e">
        <f t="shared" si="31"/>
        <v>#DIV/0!</v>
      </c>
      <c r="E90" s="78">
        <v>0</v>
      </c>
      <c r="F90" s="4" t="e">
        <f t="shared" si="32"/>
        <v>#DIV/0!</v>
      </c>
      <c r="G90" s="78">
        <v>0</v>
      </c>
      <c r="H90" s="4" t="e">
        <f t="shared" si="32"/>
        <v>#DIV/0!</v>
      </c>
      <c r="I90" s="78">
        <v>0</v>
      </c>
      <c r="J90" s="4" t="e">
        <f t="shared" si="33"/>
        <v>#DIV/0!</v>
      </c>
      <c r="K90" s="78">
        <v>0</v>
      </c>
      <c r="L90" s="4" t="e">
        <f t="shared" si="34"/>
        <v>#DIV/0!</v>
      </c>
      <c r="M90" s="78">
        <v>0</v>
      </c>
      <c r="N90" s="4" t="e">
        <f t="shared" si="35"/>
        <v>#DIV/0!</v>
      </c>
      <c r="O90" s="78">
        <v>0</v>
      </c>
      <c r="P90" s="4" t="e">
        <f t="shared" si="36"/>
        <v>#DIV/0!</v>
      </c>
    </row>
    <row r="91" spans="1:16" ht="34.5" customHeight="1">
      <c r="A91" s="5" t="s">
        <v>7</v>
      </c>
      <c r="B91" s="78">
        <v>1214.2718708399998</v>
      </c>
      <c r="C91" s="78">
        <v>1019.3464352799999</v>
      </c>
      <c r="D91" s="4">
        <f t="shared" si="31"/>
        <v>-16.0528659389232</v>
      </c>
      <c r="E91" s="78">
        <v>929.9105299300002</v>
      </c>
      <c r="F91" s="4">
        <f t="shared" si="32"/>
        <v>-8.773847855310642</v>
      </c>
      <c r="G91" s="78">
        <v>1132.5288330199999</v>
      </c>
      <c r="H91" s="4">
        <f t="shared" si="32"/>
        <v>21.78901050891982</v>
      </c>
      <c r="I91" s="78">
        <v>1131.6332500199999</v>
      </c>
      <c r="J91" s="4">
        <f t="shared" si="33"/>
        <v>-0.07907816330042806</v>
      </c>
      <c r="K91" s="78">
        <v>1198.31305361</v>
      </c>
      <c r="L91" s="4">
        <f t="shared" si="34"/>
        <v>5.8923510411895075</v>
      </c>
      <c r="M91" s="78">
        <v>1148.2383470800003</v>
      </c>
      <c r="N91" s="4">
        <f t="shared" si="35"/>
        <v>-4.178766673628919</v>
      </c>
      <c r="O91" s="78">
        <v>1135.07053087</v>
      </c>
      <c r="P91" s="4">
        <f t="shared" si="36"/>
        <v>-1.1467842232831083</v>
      </c>
    </row>
    <row r="92" spans="1:16" ht="34.5" customHeight="1">
      <c r="A92" s="5" t="s">
        <v>8</v>
      </c>
      <c r="B92" s="78">
        <v>36.67559297</v>
      </c>
      <c r="C92" s="78">
        <v>27.65259059</v>
      </c>
      <c r="D92" s="4">
        <f t="shared" si="31"/>
        <v>-24.602199035692916</v>
      </c>
      <c r="E92" s="78">
        <v>20.54631298</v>
      </c>
      <c r="F92" s="4">
        <f t="shared" si="32"/>
        <v>-25.698415440938255</v>
      </c>
      <c r="G92" s="78">
        <v>29.82281194</v>
      </c>
      <c r="H92" s="4">
        <f t="shared" si="32"/>
        <v>45.14921469866562</v>
      </c>
      <c r="I92" s="78">
        <v>42.32376133999999</v>
      </c>
      <c r="J92" s="4">
        <f t="shared" si="33"/>
        <v>41.91740679970229</v>
      </c>
      <c r="K92" s="78">
        <v>53.005606979999996</v>
      </c>
      <c r="L92" s="4">
        <f t="shared" si="34"/>
        <v>25.238412895747626</v>
      </c>
      <c r="M92" s="78">
        <v>63.07083788</v>
      </c>
      <c r="N92" s="4">
        <f t="shared" si="35"/>
        <v>18.988992813152393</v>
      </c>
      <c r="O92" s="78">
        <v>63.385246653636365</v>
      </c>
      <c r="P92" s="4">
        <f t="shared" si="36"/>
        <v>0.4985010255208074</v>
      </c>
    </row>
    <row r="93" spans="1:16" ht="34.5" customHeight="1">
      <c r="A93" s="5" t="s">
        <v>9</v>
      </c>
      <c r="B93" s="78">
        <v>0</v>
      </c>
      <c r="C93" s="78">
        <v>0</v>
      </c>
      <c r="D93" s="4" t="e">
        <f t="shared" si="31"/>
        <v>#DIV/0!</v>
      </c>
      <c r="E93" s="78">
        <v>0</v>
      </c>
      <c r="F93" s="4" t="e">
        <f t="shared" si="32"/>
        <v>#DIV/0!</v>
      </c>
      <c r="G93" s="78">
        <v>0</v>
      </c>
      <c r="H93" s="4" t="e">
        <f t="shared" si="32"/>
        <v>#DIV/0!</v>
      </c>
      <c r="I93" s="78">
        <v>0</v>
      </c>
      <c r="J93" s="4" t="e">
        <f t="shared" si="33"/>
        <v>#DIV/0!</v>
      </c>
      <c r="K93" s="78">
        <v>0</v>
      </c>
      <c r="L93" s="4" t="e">
        <f t="shared" si="34"/>
        <v>#DIV/0!</v>
      </c>
      <c r="M93" s="78">
        <v>0</v>
      </c>
      <c r="N93" s="4" t="e">
        <f t="shared" si="35"/>
        <v>#DIV/0!</v>
      </c>
      <c r="O93" s="78">
        <v>0</v>
      </c>
      <c r="P93" s="4" t="e">
        <f t="shared" si="36"/>
        <v>#DIV/0!</v>
      </c>
    </row>
    <row r="94" spans="1:16" ht="34.5" customHeight="1">
      <c r="A94" s="5" t="s">
        <v>10</v>
      </c>
      <c r="B94" s="78">
        <v>23.55272449</v>
      </c>
      <c r="C94" s="78">
        <v>26.871957539999997</v>
      </c>
      <c r="D94" s="4">
        <f t="shared" si="31"/>
        <v>14.092777467886041</v>
      </c>
      <c r="E94" s="78">
        <v>31.769692269999997</v>
      </c>
      <c r="F94" s="4">
        <f t="shared" si="32"/>
        <v>18.226192575325125</v>
      </c>
      <c r="G94" s="78">
        <v>33.92099785</v>
      </c>
      <c r="H94" s="4">
        <f t="shared" si="32"/>
        <v>6.771565685045909</v>
      </c>
      <c r="I94" s="78">
        <v>35.924008</v>
      </c>
      <c r="J94" s="4">
        <f t="shared" si="33"/>
        <v>5.904926968414644</v>
      </c>
      <c r="K94" s="78">
        <v>43.25647821</v>
      </c>
      <c r="L94" s="4">
        <f t="shared" si="34"/>
        <v>20.411058281692835</v>
      </c>
      <c r="M94" s="78">
        <v>42.76999169</v>
      </c>
      <c r="N94" s="4">
        <f t="shared" si="35"/>
        <v>-1.1246558668928672</v>
      </c>
      <c r="O94" s="78">
        <v>35.53918245</v>
      </c>
      <c r="P94" s="4">
        <f t="shared" si="36"/>
        <v>-16.906267582209107</v>
      </c>
    </row>
    <row r="95" spans="1:16" ht="34.5" customHeight="1">
      <c r="A95" s="5" t="s">
        <v>11</v>
      </c>
      <c r="B95" s="78">
        <v>1.00000326</v>
      </c>
      <c r="C95" s="90">
        <v>1.0892392899999999</v>
      </c>
      <c r="D95" s="4">
        <f t="shared" si="31"/>
        <v>8.923573909149047</v>
      </c>
      <c r="E95" s="78">
        <v>1.02190943</v>
      </c>
      <c r="F95" s="4">
        <f t="shared" si="32"/>
        <v>-6.181365345350319</v>
      </c>
      <c r="G95" s="78">
        <v>1.01729098</v>
      </c>
      <c r="H95" s="4">
        <f t="shared" si="32"/>
        <v>-0.4519431824794826</v>
      </c>
      <c r="I95" s="78">
        <v>1.1450475000000002</v>
      </c>
      <c r="J95" s="4">
        <f t="shared" si="33"/>
        <v>12.558503172809038</v>
      </c>
      <c r="K95" s="78">
        <v>0.9789049999999999</v>
      </c>
      <c r="L95" s="4">
        <f t="shared" si="34"/>
        <v>-14.509660079603709</v>
      </c>
      <c r="M95" s="78">
        <v>1.1396795</v>
      </c>
      <c r="N95" s="4">
        <f t="shared" si="35"/>
        <v>16.423912432769274</v>
      </c>
      <c r="O95" s="78">
        <v>1.2059317000000003</v>
      </c>
      <c r="P95" s="4">
        <f t="shared" si="36"/>
        <v>5.8132308249819635</v>
      </c>
    </row>
    <row r="96" spans="1:16" ht="34.5" customHeight="1">
      <c r="A96" s="3" t="s">
        <v>3</v>
      </c>
      <c r="B96" s="76">
        <f>SUM(B88:B95)</f>
        <v>2099.50955434</v>
      </c>
      <c r="C96" s="76">
        <f>SUM(C88:C95)</f>
        <v>1418.42345935</v>
      </c>
      <c r="D96" s="4">
        <f t="shared" si="31"/>
        <v>-32.4402474655137</v>
      </c>
      <c r="E96" s="76">
        <f>SUM(E88:E95)</f>
        <v>1317.7663614700002</v>
      </c>
      <c r="F96" s="4">
        <f t="shared" si="32"/>
        <v>-7.096406733580567</v>
      </c>
      <c r="G96" s="76">
        <f>SUM(G88:G95)</f>
        <v>1566.94391534</v>
      </c>
      <c r="H96" s="4">
        <f t="shared" si="32"/>
        <v>18.909084429203087</v>
      </c>
      <c r="I96" s="76">
        <f>SUM(I88:I95)</f>
        <v>1628.2319875599997</v>
      </c>
      <c r="J96" s="4">
        <f t="shared" si="33"/>
        <v>3.9113124356273516</v>
      </c>
      <c r="K96" s="76">
        <f>SUM(K88:K95)</f>
        <v>1775.23719564</v>
      </c>
      <c r="L96" s="4">
        <f t="shared" si="34"/>
        <v>9.02851738592215</v>
      </c>
      <c r="M96" s="76">
        <f>SUM(M88:M95)</f>
        <v>1783.3757697100004</v>
      </c>
      <c r="N96" s="4">
        <f t="shared" si="35"/>
        <v>0.4584499519269243</v>
      </c>
      <c r="O96" s="76">
        <f>SUM(O88:O95)</f>
        <v>1721.7933953536367</v>
      </c>
      <c r="P96" s="4">
        <f t="shared" si="36"/>
        <v>-3.4531350824833633</v>
      </c>
    </row>
    <row r="100" spans="1:16" ht="34.5" customHeight="1">
      <c r="A100" s="241" t="s">
        <v>159</v>
      </c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</row>
    <row r="101" spans="1:16" ht="34.5" customHeight="1">
      <c r="A101" s="241" t="s">
        <v>325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</row>
    <row r="102" spans="1:16" ht="34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4.5" customHeight="1">
      <c r="A103" s="1"/>
      <c r="B103" s="1"/>
      <c r="C103" s="1"/>
      <c r="D103" s="1"/>
      <c r="E103" s="1"/>
      <c r="F103" s="1" t="s">
        <v>61</v>
      </c>
      <c r="G103" s="1"/>
      <c r="H103" s="1"/>
      <c r="I103" s="1"/>
      <c r="J103" s="1" t="s">
        <v>61</v>
      </c>
      <c r="K103" s="1"/>
      <c r="L103" s="1" t="s">
        <v>61</v>
      </c>
      <c r="M103" s="1"/>
      <c r="N103" s="1"/>
      <c r="O103" s="1"/>
      <c r="P103" s="1" t="s">
        <v>0</v>
      </c>
    </row>
    <row r="104" spans="1:16" ht="34.5" customHeight="1">
      <c r="A104" s="3" t="s">
        <v>60</v>
      </c>
      <c r="B104" s="3">
        <v>2550</v>
      </c>
      <c r="C104" s="3">
        <v>2551</v>
      </c>
      <c r="D104" s="3" t="s">
        <v>2</v>
      </c>
      <c r="E104" s="3">
        <v>2552</v>
      </c>
      <c r="F104" s="3" t="s">
        <v>2</v>
      </c>
      <c r="G104" s="3">
        <v>2553</v>
      </c>
      <c r="H104" s="3" t="s">
        <v>2</v>
      </c>
      <c r="I104" s="3">
        <v>2554</v>
      </c>
      <c r="J104" s="3" t="s">
        <v>2</v>
      </c>
      <c r="K104" s="3">
        <v>2555</v>
      </c>
      <c r="L104" s="3" t="s">
        <v>2</v>
      </c>
      <c r="M104" s="3">
        <v>2556</v>
      </c>
      <c r="N104" s="3" t="s">
        <v>2</v>
      </c>
      <c r="O104" s="3">
        <v>2557</v>
      </c>
      <c r="P104" s="3" t="s">
        <v>2</v>
      </c>
    </row>
    <row r="105" spans="1:16" ht="34.5" customHeight="1">
      <c r="A105" s="5" t="s">
        <v>4</v>
      </c>
      <c r="B105" s="78">
        <v>295.04067089999995</v>
      </c>
      <c r="C105" s="78">
        <v>298.72137048</v>
      </c>
      <c r="D105" s="4">
        <f aca="true" t="shared" si="37" ref="D105:D113">(C105-B105)/B105*100</f>
        <v>1.247522780087356</v>
      </c>
      <c r="E105" s="78">
        <v>283.41556804999993</v>
      </c>
      <c r="F105" s="4">
        <f aca="true" t="shared" si="38" ref="F105:H113">(E105-C105)/C105*100</f>
        <v>-5.123772164477545</v>
      </c>
      <c r="G105" s="78">
        <v>269.69551379</v>
      </c>
      <c r="H105" s="4">
        <f t="shared" si="38"/>
        <v>-4.840967048634197</v>
      </c>
      <c r="I105" s="78">
        <v>297.60243671</v>
      </c>
      <c r="J105" s="4">
        <f aca="true" t="shared" si="39" ref="J105:J113">(I105-G105)/G105*100</f>
        <v>10.34756660495654</v>
      </c>
      <c r="K105" s="78">
        <v>340.23182106</v>
      </c>
      <c r="L105" s="4">
        <f aca="true" t="shared" si="40" ref="L105:L113">(K105-I105)/I105*100</f>
        <v>14.324272617277122</v>
      </c>
      <c r="M105" s="78">
        <v>388.38177827000004</v>
      </c>
      <c r="N105" s="4">
        <f aca="true" t="shared" si="41" ref="N105:N113">(M105-K105)/K105*100</f>
        <v>14.152102839760177</v>
      </c>
      <c r="O105" s="78">
        <v>303.03213987</v>
      </c>
      <c r="P105" s="4">
        <f aca="true" t="shared" si="42" ref="P105:P113">(O105-M105)/M105*100</f>
        <v>-21.97570616731294</v>
      </c>
    </row>
    <row r="106" spans="1:16" ht="34.5" customHeight="1">
      <c r="A106" s="5" t="s">
        <v>5</v>
      </c>
      <c r="B106" s="78">
        <v>111.18403522999996</v>
      </c>
      <c r="C106" s="78">
        <v>117.52293309999999</v>
      </c>
      <c r="D106" s="4">
        <f t="shared" si="37"/>
        <v>5.70126624464305</v>
      </c>
      <c r="E106" s="78">
        <v>145.48682007000002</v>
      </c>
      <c r="F106" s="4">
        <f t="shared" si="38"/>
        <v>23.794408659121558</v>
      </c>
      <c r="G106" s="78">
        <v>248.61508954000004</v>
      </c>
      <c r="H106" s="4">
        <f t="shared" si="38"/>
        <v>70.88495674067282</v>
      </c>
      <c r="I106" s="78">
        <v>212.84863811000005</v>
      </c>
      <c r="J106" s="4">
        <f t="shared" si="39"/>
        <v>-14.38627538504475</v>
      </c>
      <c r="K106" s="78">
        <v>248.51106957000002</v>
      </c>
      <c r="L106" s="4">
        <f t="shared" si="40"/>
        <v>16.75483187332852</v>
      </c>
      <c r="M106" s="78">
        <v>250.83741680999995</v>
      </c>
      <c r="N106" s="4">
        <f t="shared" si="41"/>
        <v>0.9361141312639407</v>
      </c>
      <c r="O106" s="78">
        <v>170.43373149</v>
      </c>
      <c r="P106" s="4">
        <f t="shared" si="42"/>
        <v>-32.05410354743955</v>
      </c>
    </row>
    <row r="107" spans="1:16" ht="34.5" customHeight="1">
      <c r="A107" s="5" t="s">
        <v>6</v>
      </c>
      <c r="B107" s="78">
        <v>0</v>
      </c>
      <c r="C107" s="78">
        <v>0</v>
      </c>
      <c r="D107" s="4" t="e">
        <f t="shared" si="37"/>
        <v>#DIV/0!</v>
      </c>
      <c r="E107" s="78">
        <v>0</v>
      </c>
      <c r="F107" s="4" t="e">
        <f t="shared" si="38"/>
        <v>#DIV/0!</v>
      </c>
      <c r="G107" s="78">
        <v>0</v>
      </c>
      <c r="H107" s="4" t="e">
        <f t="shared" si="38"/>
        <v>#DIV/0!</v>
      </c>
      <c r="I107" s="78">
        <v>0</v>
      </c>
      <c r="J107" s="4" t="e">
        <f t="shared" si="39"/>
        <v>#DIV/0!</v>
      </c>
      <c r="K107" s="78">
        <v>0</v>
      </c>
      <c r="L107" s="4" t="e">
        <f t="shared" si="40"/>
        <v>#DIV/0!</v>
      </c>
      <c r="M107" s="78">
        <v>0</v>
      </c>
      <c r="N107" s="4" t="e">
        <f t="shared" si="41"/>
        <v>#DIV/0!</v>
      </c>
      <c r="O107" s="78">
        <v>0</v>
      </c>
      <c r="P107" s="4" t="e">
        <f t="shared" si="42"/>
        <v>#DIV/0!</v>
      </c>
    </row>
    <row r="108" spans="1:16" ht="34.5" customHeight="1">
      <c r="A108" s="5" t="s">
        <v>7</v>
      </c>
      <c r="B108" s="78">
        <v>149.96521084999998</v>
      </c>
      <c r="C108" s="78">
        <v>149.43523097000002</v>
      </c>
      <c r="D108" s="4">
        <f t="shared" si="37"/>
        <v>-0.3534018836742472</v>
      </c>
      <c r="E108" s="78">
        <v>153.31489566999997</v>
      </c>
      <c r="F108" s="4">
        <f t="shared" si="38"/>
        <v>2.596218224321422</v>
      </c>
      <c r="G108" s="78">
        <v>174.66652390000002</v>
      </c>
      <c r="H108" s="4">
        <f t="shared" si="38"/>
        <v>13.926649551363877</v>
      </c>
      <c r="I108" s="78">
        <v>163.87475629999997</v>
      </c>
      <c r="J108" s="4">
        <f t="shared" si="39"/>
        <v>-6.178497950860085</v>
      </c>
      <c r="K108" s="78">
        <v>191.9178462</v>
      </c>
      <c r="L108" s="4">
        <f t="shared" si="40"/>
        <v>17.11251356411631</v>
      </c>
      <c r="M108" s="78">
        <v>215.70613645</v>
      </c>
      <c r="N108" s="4">
        <f t="shared" si="41"/>
        <v>12.39503814835954</v>
      </c>
      <c r="O108" s="78">
        <v>206.07581699000002</v>
      </c>
      <c r="P108" s="4">
        <f t="shared" si="42"/>
        <v>-4.464555166807811</v>
      </c>
    </row>
    <row r="109" spans="1:16" ht="34.5" customHeight="1">
      <c r="A109" s="5" t="s">
        <v>8</v>
      </c>
      <c r="B109" s="78">
        <v>32.1756591</v>
      </c>
      <c r="C109" s="78">
        <v>21.75663287</v>
      </c>
      <c r="D109" s="4">
        <f t="shared" si="37"/>
        <v>-32.38170257093505</v>
      </c>
      <c r="E109" s="78">
        <v>18.01666809</v>
      </c>
      <c r="F109" s="4">
        <f t="shared" si="38"/>
        <v>-17.18999811389473</v>
      </c>
      <c r="G109" s="78">
        <v>25.330338630000004</v>
      </c>
      <c r="H109" s="4">
        <f t="shared" si="38"/>
        <v>40.59391283374641</v>
      </c>
      <c r="I109" s="78">
        <v>34.65888119</v>
      </c>
      <c r="J109" s="4">
        <f t="shared" si="39"/>
        <v>36.82754777289765</v>
      </c>
      <c r="K109" s="78">
        <v>45.15098075000001</v>
      </c>
      <c r="L109" s="4">
        <f t="shared" si="40"/>
        <v>30.272470431120706</v>
      </c>
      <c r="M109" s="78">
        <v>82.05201161000001</v>
      </c>
      <c r="N109" s="4">
        <f t="shared" si="41"/>
        <v>81.72808263971096</v>
      </c>
      <c r="O109" s="78">
        <v>49.575364283636375</v>
      </c>
      <c r="P109" s="4">
        <f t="shared" si="42"/>
        <v>-39.58056199856235</v>
      </c>
    </row>
    <row r="110" spans="1:16" ht="34.5" customHeight="1">
      <c r="A110" s="5" t="s">
        <v>9</v>
      </c>
      <c r="B110" s="78">
        <v>0</v>
      </c>
      <c r="C110" s="78">
        <v>0</v>
      </c>
      <c r="D110" s="4" t="e">
        <f t="shared" si="37"/>
        <v>#DIV/0!</v>
      </c>
      <c r="E110" s="78">
        <v>0</v>
      </c>
      <c r="F110" s="4" t="e">
        <f t="shared" si="38"/>
        <v>#DIV/0!</v>
      </c>
      <c r="G110" s="78">
        <v>0</v>
      </c>
      <c r="H110" s="4" t="e">
        <f t="shared" si="38"/>
        <v>#DIV/0!</v>
      </c>
      <c r="I110" s="78">
        <v>0</v>
      </c>
      <c r="J110" s="4" t="e">
        <f t="shared" si="39"/>
        <v>#DIV/0!</v>
      </c>
      <c r="K110" s="78">
        <v>0</v>
      </c>
      <c r="L110" s="4" t="e">
        <f t="shared" si="40"/>
        <v>#DIV/0!</v>
      </c>
      <c r="M110" s="78">
        <v>0</v>
      </c>
      <c r="N110" s="4" t="e">
        <f t="shared" si="41"/>
        <v>#DIV/0!</v>
      </c>
      <c r="O110" s="78">
        <v>0</v>
      </c>
      <c r="P110" s="4" t="e">
        <f t="shared" si="42"/>
        <v>#DIV/0!</v>
      </c>
    </row>
    <row r="111" spans="1:16" ht="34.5" customHeight="1">
      <c r="A111" s="5" t="s">
        <v>10</v>
      </c>
      <c r="B111" s="78">
        <v>19.26808994</v>
      </c>
      <c r="C111" s="78">
        <v>20.025577220000002</v>
      </c>
      <c r="D111" s="4">
        <f t="shared" si="37"/>
        <v>3.931304464317873</v>
      </c>
      <c r="E111" s="78">
        <v>21.54757875</v>
      </c>
      <c r="F111" s="4">
        <f t="shared" si="38"/>
        <v>7.600287938167092</v>
      </c>
      <c r="G111" s="78">
        <v>24.023664259999997</v>
      </c>
      <c r="H111" s="4">
        <f t="shared" si="38"/>
        <v>11.491247061807337</v>
      </c>
      <c r="I111" s="78">
        <v>26.010449589999997</v>
      </c>
      <c r="J111" s="4">
        <f t="shared" si="39"/>
        <v>8.270117782606741</v>
      </c>
      <c r="K111" s="78">
        <v>29.49664217</v>
      </c>
      <c r="L111" s="4">
        <f t="shared" si="40"/>
        <v>13.403046217779755</v>
      </c>
      <c r="M111" s="78">
        <v>32.841596329999994</v>
      </c>
      <c r="N111" s="4">
        <f t="shared" si="41"/>
        <v>11.340118447116087</v>
      </c>
      <c r="O111" s="78">
        <v>29.43782301</v>
      </c>
      <c r="P111" s="4">
        <f t="shared" si="42"/>
        <v>-10.364213985818745</v>
      </c>
    </row>
    <row r="112" spans="1:16" ht="34.5" customHeight="1">
      <c r="A112" s="5" t="s">
        <v>11</v>
      </c>
      <c r="B112" s="78">
        <v>0.922847</v>
      </c>
      <c r="C112" s="78">
        <v>1.067756</v>
      </c>
      <c r="D112" s="4">
        <f t="shared" si="37"/>
        <v>15.70238620269665</v>
      </c>
      <c r="E112" s="78">
        <v>0.81929575</v>
      </c>
      <c r="F112" s="4">
        <f t="shared" si="38"/>
        <v>-23.269384578499203</v>
      </c>
      <c r="G112" s="78">
        <v>0.8541190500000001</v>
      </c>
      <c r="H112" s="4">
        <f t="shared" si="38"/>
        <v>4.25039431731461</v>
      </c>
      <c r="I112" s="78">
        <v>0.8197107600000001</v>
      </c>
      <c r="J112" s="4">
        <f t="shared" si="39"/>
        <v>-4.0285121845719285</v>
      </c>
      <c r="K112" s="78">
        <v>0.7336191900000001</v>
      </c>
      <c r="L112" s="4">
        <f t="shared" si="40"/>
        <v>-10.50267657826036</v>
      </c>
      <c r="M112" s="78">
        <v>0.93740356</v>
      </c>
      <c r="N112" s="4">
        <f t="shared" si="41"/>
        <v>27.777949756194342</v>
      </c>
      <c r="O112" s="78">
        <v>1.3202</v>
      </c>
      <c r="P112" s="4">
        <f t="shared" si="42"/>
        <v>40.83582102035115</v>
      </c>
    </row>
    <row r="113" spans="1:16" ht="34.5" customHeight="1">
      <c r="A113" s="3" t="s">
        <v>3</v>
      </c>
      <c r="B113" s="78">
        <f>SUM(B105:B112)</f>
        <v>608.5565130199999</v>
      </c>
      <c r="C113" s="78">
        <f>SUM(C105:C112)</f>
        <v>608.52950064</v>
      </c>
      <c r="D113" s="4">
        <f t="shared" si="37"/>
        <v>-0.0044387627807661485</v>
      </c>
      <c r="E113" s="76">
        <f>SUM(E105:E112)</f>
        <v>622.60082638</v>
      </c>
      <c r="F113" s="4">
        <f t="shared" si="38"/>
        <v>2.312348986400967</v>
      </c>
      <c r="G113" s="76">
        <f>SUM(G105:G112)</f>
        <v>743.1852491700001</v>
      </c>
      <c r="H113" s="4">
        <f t="shared" si="38"/>
        <v>19.367854599730702</v>
      </c>
      <c r="I113" s="76">
        <f>SUM(I105:I112)</f>
        <v>735.81487266</v>
      </c>
      <c r="J113" s="4">
        <f t="shared" si="39"/>
        <v>-0.9917280406508987</v>
      </c>
      <c r="K113" s="76">
        <f>SUM(K105:K112)</f>
        <v>856.04197894</v>
      </c>
      <c r="L113" s="4">
        <f t="shared" si="40"/>
        <v>16.339314513360442</v>
      </c>
      <c r="M113" s="76">
        <f>SUM(M105:M112)</f>
        <v>970.75634303</v>
      </c>
      <c r="N113" s="4">
        <f t="shared" si="41"/>
        <v>13.400553584071412</v>
      </c>
      <c r="O113" s="76">
        <f>SUM(O105:O112)</f>
        <v>759.8750756436364</v>
      </c>
      <c r="P113" s="4">
        <f t="shared" si="42"/>
        <v>-21.7233983481524</v>
      </c>
    </row>
    <row r="114" ht="30.75" customHeight="1"/>
    <row r="115" ht="30.75" customHeight="1"/>
    <row r="116" spans="1:16" ht="34.5" customHeight="1">
      <c r="A116" s="241" t="s">
        <v>160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</row>
    <row r="117" spans="1:16" ht="34.5" customHeight="1">
      <c r="A117" s="241" t="s">
        <v>325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</row>
    <row r="118" spans="1:16" ht="3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4.5" customHeight="1">
      <c r="A119" s="1"/>
      <c r="B119" s="1"/>
      <c r="C119" s="1"/>
      <c r="D119" s="1"/>
      <c r="E119" s="1"/>
      <c r="F119" s="1" t="s">
        <v>61</v>
      </c>
      <c r="G119" s="1"/>
      <c r="H119" s="1"/>
      <c r="I119" s="1"/>
      <c r="J119" s="1" t="s">
        <v>61</v>
      </c>
      <c r="K119" s="1"/>
      <c r="L119" s="1" t="s">
        <v>61</v>
      </c>
      <c r="M119" s="1"/>
      <c r="N119" s="1"/>
      <c r="O119" s="1"/>
      <c r="P119" s="1" t="s">
        <v>0</v>
      </c>
    </row>
    <row r="120" spans="1:16" ht="34.5" customHeight="1">
      <c r="A120" s="3" t="s">
        <v>60</v>
      </c>
      <c r="B120" s="3">
        <v>2550</v>
      </c>
      <c r="C120" s="3">
        <v>2551</v>
      </c>
      <c r="D120" s="3" t="s">
        <v>2</v>
      </c>
      <c r="E120" s="3">
        <v>2552</v>
      </c>
      <c r="F120" s="3" t="s">
        <v>2</v>
      </c>
      <c r="G120" s="3">
        <v>2553</v>
      </c>
      <c r="H120" s="3" t="s">
        <v>2</v>
      </c>
      <c r="I120" s="3">
        <v>2554</v>
      </c>
      <c r="J120" s="3" t="s">
        <v>2</v>
      </c>
      <c r="K120" s="3">
        <v>2555</v>
      </c>
      <c r="L120" s="3" t="s">
        <v>2</v>
      </c>
      <c r="M120" s="3">
        <v>2556</v>
      </c>
      <c r="N120" s="3" t="s">
        <v>2</v>
      </c>
      <c r="O120" s="3">
        <v>2557</v>
      </c>
      <c r="P120" s="3" t="s">
        <v>2</v>
      </c>
    </row>
    <row r="121" spans="1:16" ht="34.5" customHeight="1">
      <c r="A121" s="5" t="s">
        <v>4</v>
      </c>
      <c r="B121" s="76">
        <v>323.37756442</v>
      </c>
      <c r="C121" s="76">
        <v>327.14037192</v>
      </c>
      <c r="D121" s="4">
        <f aca="true" t="shared" si="43" ref="D121:D129">(C121-B121)/B121*100</f>
        <v>1.16359572029954</v>
      </c>
      <c r="E121" s="64">
        <v>318.37654196</v>
      </c>
      <c r="F121" s="4">
        <f aca="true" t="shared" si="44" ref="F121:H129">(E121-C121)/C121*100</f>
        <v>-2.6789203388639375</v>
      </c>
      <c r="G121" s="64">
        <v>345.34633393</v>
      </c>
      <c r="H121" s="4">
        <f t="shared" si="44"/>
        <v>8.471036152339526</v>
      </c>
      <c r="I121" s="64">
        <v>381.14966933999995</v>
      </c>
      <c r="J121" s="4">
        <f aca="true" t="shared" si="45" ref="J121:J129">(I121-G121)/G121*100</f>
        <v>10.367370923722355</v>
      </c>
      <c r="K121" s="64">
        <v>440.51433555999995</v>
      </c>
      <c r="L121" s="4">
        <f aca="true" t="shared" si="46" ref="L121:L129">(K121-I121)/I121*100</f>
        <v>15.575158788093942</v>
      </c>
      <c r="M121" s="64">
        <v>495.68204624</v>
      </c>
      <c r="N121" s="4">
        <f aca="true" t="shared" si="47" ref="N121:N129">(M121-K121)/K121*100</f>
        <v>12.523476814862008</v>
      </c>
      <c r="O121" s="64">
        <v>442.52489535999996</v>
      </c>
      <c r="P121" s="4">
        <f aca="true" t="shared" si="48" ref="P121:P129">(O121-M121)/M121*100</f>
        <v>-10.72404201104801</v>
      </c>
    </row>
    <row r="122" spans="1:16" ht="34.5" customHeight="1">
      <c r="A122" s="5" t="s">
        <v>5</v>
      </c>
      <c r="B122" s="76">
        <v>117.57630638000002</v>
      </c>
      <c r="C122" s="76">
        <v>122.02541935999999</v>
      </c>
      <c r="D122" s="4">
        <f t="shared" si="43"/>
        <v>3.784021727660574</v>
      </c>
      <c r="E122" s="78">
        <v>114.8146794</v>
      </c>
      <c r="F122" s="4">
        <f t="shared" si="44"/>
        <v>-5.909211374006283</v>
      </c>
      <c r="G122" s="78">
        <v>153.15376165</v>
      </c>
      <c r="H122" s="4">
        <f t="shared" si="44"/>
        <v>33.39214327850137</v>
      </c>
      <c r="I122" s="78">
        <v>160.6602879</v>
      </c>
      <c r="J122" s="4">
        <f t="shared" si="45"/>
        <v>4.9013006073951555</v>
      </c>
      <c r="K122" s="78">
        <v>183.10901793999997</v>
      </c>
      <c r="L122" s="4">
        <f t="shared" si="46"/>
        <v>13.97279336009455</v>
      </c>
      <c r="M122" s="78">
        <v>175.07546678999998</v>
      </c>
      <c r="N122" s="4">
        <f t="shared" si="47"/>
        <v>-4.387305027561437</v>
      </c>
      <c r="O122" s="78">
        <v>182.57085788</v>
      </c>
      <c r="P122" s="4">
        <f t="shared" si="48"/>
        <v>4.281234388476953</v>
      </c>
    </row>
    <row r="123" spans="1:16" ht="34.5" customHeight="1">
      <c r="A123" s="5" t="s">
        <v>6</v>
      </c>
      <c r="B123" s="78">
        <v>0</v>
      </c>
      <c r="C123" s="78">
        <v>0</v>
      </c>
      <c r="D123" s="4" t="e">
        <f t="shared" si="43"/>
        <v>#DIV/0!</v>
      </c>
      <c r="E123" s="78">
        <v>0</v>
      </c>
      <c r="F123" s="4" t="e">
        <f t="shared" si="44"/>
        <v>#DIV/0!</v>
      </c>
      <c r="G123" s="78">
        <v>0</v>
      </c>
      <c r="H123" s="4" t="e">
        <f t="shared" si="44"/>
        <v>#DIV/0!</v>
      </c>
      <c r="I123" s="78">
        <v>0</v>
      </c>
      <c r="J123" s="4" t="e">
        <f t="shared" si="45"/>
        <v>#DIV/0!</v>
      </c>
      <c r="K123" s="78">
        <v>0</v>
      </c>
      <c r="L123" s="4" t="e">
        <f t="shared" si="46"/>
        <v>#DIV/0!</v>
      </c>
      <c r="M123" s="78">
        <v>0</v>
      </c>
      <c r="N123" s="4" t="e">
        <f t="shared" si="47"/>
        <v>#DIV/0!</v>
      </c>
      <c r="O123" s="78">
        <v>0</v>
      </c>
      <c r="P123" s="4" t="e">
        <f t="shared" si="48"/>
        <v>#DIV/0!</v>
      </c>
    </row>
    <row r="124" spans="1:16" ht="34.5" customHeight="1">
      <c r="A124" s="5" t="s">
        <v>7</v>
      </c>
      <c r="B124" s="76">
        <v>164.74863195999998</v>
      </c>
      <c r="C124" s="76">
        <v>190.06271271999998</v>
      </c>
      <c r="D124" s="4">
        <f t="shared" si="43"/>
        <v>15.365275243163238</v>
      </c>
      <c r="E124" s="78">
        <v>241.87124204999998</v>
      </c>
      <c r="F124" s="4">
        <f t="shared" si="44"/>
        <v>27.258649836448573</v>
      </c>
      <c r="G124" s="78">
        <v>299.30026870999995</v>
      </c>
      <c r="H124" s="4">
        <f t="shared" si="44"/>
        <v>23.743635734970166</v>
      </c>
      <c r="I124" s="78">
        <v>336.31636078</v>
      </c>
      <c r="J124" s="4">
        <f t="shared" si="45"/>
        <v>12.367543881447682</v>
      </c>
      <c r="K124" s="78">
        <v>337.4921483</v>
      </c>
      <c r="L124" s="4">
        <f t="shared" si="46"/>
        <v>0.3496075889002344</v>
      </c>
      <c r="M124" s="78">
        <v>353.43109150000004</v>
      </c>
      <c r="N124" s="4">
        <f t="shared" si="47"/>
        <v>4.7227597087182485</v>
      </c>
      <c r="O124" s="78">
        <v>391.45571304000003</v>
      </c>
      <c r="P124" s="4">
        <f t="shared" si="48"/>
        <v>10.758708685933478</v>
      </c>
    </row>
    <row r="125" spans="1:16" ht="34.5" customHeight="1">
      <c r="A125" s="5" t="s">
        <v>8</v>
      </c>
      <c r="B125" s="76">
        <v>37.59567731</v>
      </c>
      <c r="C125" s="76">
        <v>30.34331989</v>
      </c>
      <c r="D125" s="4">
        <f t="shared" si="43"/>
        <v>-19.290402351844207</v>
      </c>
      <c r="E125" s="78">
        <v>22.58208813</v>
      </c>
      <c r="F125" s="4">
        <f t="shared" si="44"/>
        <v>-25.5780573389328</v>
      </c>
      <c r="G125" s="78">
        <v>44.387046209999994</v>
      </c>
      <c r="H125" s="4">
        <f t="shared" si="44"/>
        <v>96.5586439769155</v>
      </c>
      <c r="I125" s="78">
        <v>78.47803794999999</v>
      </c>
      <c r="J125" s="4">
        <f t="shared" si="45"/>
        <v>76.8039206274546</v>
      </c>
      <c r="K125" s="78">
        <v>102.97445149</v>
      </c>
      <c r="L125" s="4">
        <f t="shared" si="46"/>
        <v>31.2143552258623</v>
      </c>
      <c r="M125" s="78">
        <v>90.75600624999998</v>
      </c>
      <c r="N125" s="4">
        <f t="shared" si="47"/>
        <v>-11.86551136054031</v>
      </c>
      <c r="O125" s="78">
        <v>112.73001430727274</v>
      </c>
      <c r="P125" s="4">
        <f t="shared" si="48"/>
        <v>24.212180510392127</v>
      </c>
    </row>
    <row r="126" spans="1:16" ht="34.5" customHeight="1">
      <c r="A126" s="5" t="s">
        <v>9</v>
      </c>
      <c r="B126" s="78">
        <v>0</v>
      </c>
      <c r="C126" s="78">
        <v>0</v>
      </c>
      <c r="D126" s="4" t="e">
        <f t="shared" si="43"/>
        <v>#DIV/0!</v>
      </c>
      <c r="E126" s="78">
        <v>0</v>
      </c>
      <c r="F126" s="4" t="e">
        <f t="shared" si="44"/>
        <v>#DIV/0!</v>
      </c>
      <c r="G126" s="78">
        <v>0</v>
      </c>
      <c r="H126" s="4" t="e">
        <f t="shared" si="44"/>
        <v>#DIV/0!</v>
      </c>
      <c r="I126" s="78">
        <v>0</v>
      </c>
      <c r="J126" s="4" t="e">
        <f t="shared" si="45"/>
        <v>#DIV/0!</v>
      </c>
      <c r="K126" s="78">
        <v>0</v>
      </c>
      <c r="L126" s="4" t="e">
        <f t="shared" si="46"/>
        <v>#DIV/0!</v>
      </c>
      <c r="M126" s="78">
        <v>0</v>
      </c>
      <c r="N126" s="4" t="e">
        <f t="shared" si="47"/>
        <v>#DIV/0!</v>
      </c>
      <c r="O126" s="78">
        <v>0</v>
      </c>
      <c r="P126" s="4" t="e">
        <f t="shared" si="48"/>
        <v>#DIV/0!</v>
      </c>
    </row>
    <row r="127" spans="1:16" ht="34.5" customHeight="1">
      <c r="A127" s="5" t="s">
        <v>10</v>
      </c>
      <c r="B127" s="76">
        <v>31.284339210000006</v>
      </c>
      <c r="C127" s="76">
        <v>37.29699185</v>
      </c>
      <c r="D127" s="4">
        <f t="shared" si="43"/>
        <v>19.219369153490234</v>
      </c>
      <c r="E127" s="78">
        <v>40.16927553</v>
      </c>
      <c r="F127" s="4">
        <f t="shared" si="44"/>
        <v>7.701113514869169</v>
      </c>
      <c r="G127" s="78">
        <v>48.00424162999999</v>
      </c>
      <c r="H127" s="4">
        <f t="shared" si="44"/>
        <v>19.504872807946278</v>
      </c>
      <c r="I127" s="78">
        <v>52.756747000000004</v>
      </c>
      <c r="J127" s="4">
        <f t="shared" si="45"/>
        <v>9.900178002249625</v>
      </c>
      <c r="K127" s="78">
        <v>59.54647971</v>
      </c>
      <c r="L127" s="4">
        <f t="shared" si="46"/>
        <v>12.869885078395745</v>
      </c>
      <c r="M127" s="78">
        <v>65.54835542</v>
      </c>
      <c r="N127" s="4">
        <f t="shared" si="47"/>
        <v>10.079312394670515</v>
      </c>
      <c r="O127" s="78">
        <v>51.87233551</v>
      </c>
      <c r="P127" s="4">
        <f t="shared" si="48"/>
        <v>-20.864016835161042</v>
      </c>
    </row>
    <row r="128" spans="1:16" ht="34.5" customHeight="1">
      <c r="A128" s="5" t="s">
        <v>11</v>
      </c>
      <c r="B128" s="76">
        <v>1.1825465</v>
      </c>
      <c r="C128" s="76">
        <v>1.6953895</v>
      </c>
      <c r="D128" s="4">
        <f t="shared" si="43"/>
        <v>43.367681524574316</v>
      </c>
      <c r="E128" s="78">
        <v>1.3349875</v>
      </c>
      <c r="F128" s="4">
        <f t="shared" si="44"/>
        <v>-21.25776996967364</v>
      </c>
      <c r="G128" s="78">
        <v>1.6442109999999999</v>
      </c>
      <c r="H128" s="4">
        <f t="shared" si="44"/>
        <v>23.163025871028744</v>
      </c>
      <c r="I128" s="78">
        <v>1.2963839999999998</v>
      </c>
      <c r="J128" s="4">
        <f t="shared" si="45"/>
        <v>-21.154644993860288</v>
      </c>
      <c r="K128" s="78">
        <v>1.33737113</v>
      </c>
      <c r="L128" s="4">
        <f t="shared" si="46"/>
        <v>3.1616504060525443</v>
      </c>
      <c r="M128" s="78">
        <v>1.4103245000000002</v>
      </c>
      <c r="N128" s="4">
        <f t="shared" si="47"/>
        <v>5.454983165368632</v>
      </c>
      <c r="O128" s="78">
        <v>1.3573055000000003</v>
      </c>
      <c r="P128" s="4">
        <f t="shared" si="48"/>
        <v>-3.759347582772612</v>
      </c>
    </row>
    <row r="129" spans="1:16" ht="34.5" customHeight="1">
      <c r="A129" s="3" t="s">
        <v>80</v>
      </c>
      <c r="B129" s="76">
        <f>SUM(B121:B128)</f>
        <v>675.76506578</v>
      </c>
      <c r="C129" s="76">
        <f>SUM(C121:C128)</f>
        <v>708.56420524</v>
      </c>
      <c r="D129" s="4">
        <f t="shared" si="43"/>
        <v>4.853630517603285</v>
      </c>
      <c r="E129" s="76">
        <f>SUM(E121:E128)</f>
        <v>739.14881457</v>
      </c>
      <c r="F129" s="4">
        <f t="shared" si="44"/>
        <v>4.316420319262476</v>
      </c>
      <c r="G129" s="76">
        <f>SUM(G121:G128)</f>
        <v>891.83586313</v>
      </c>
      <c r="H129" s="4">
        <f t="shared" si="44"/>
        <v>20.6571458345402</v>
      </c>
      <c r="I129" s="76">
        <f>SUM(I121:I128)</f>
        <v>1010.6574869699999</v>
      </c>
      <c r="J129" s="4">
        <f t="shared" si="45"/>
        <v>13.32326146012808</v>
      </c>
      <c r="K129" s="76">
        <f>SUM(K121:K128)</f>
        <v>1124.9738041300002</v>
      </c>
      <c r="L129" s="4">
        <f t="shared" si="46"/>
        <v>11.311083985804737</v>
      </c>
      <c r="M129" s="76">
        <f>SUM(M121:M128)</f>
        <v>1181.9032906999998</v>
      </c>
      <c r="N129" s="4">
        <f t="shared" si="47"/>
        <v>5.060516641454255</v>
      </c>
      <c r="O129" s="76">
        <f>SUM(O121:O128)</f>
        <v>1182.511121597273</v>
      </c>
      <c r="P129" s="4">
        <f t="shared" si="48"/>
        <v>0.05142814154557977</v>
      </c>
    </row>
    <row r="134" spans="1:16" ht="34.5" customHeight="1">
      <c r="A134" s="241" t="s">
        <v>12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</row>
    <row r="135" spans="1:16" ht="34.5" customHeight="1">
      <c r="A135" s="241" t="s">
        <v>325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</row>
    <row r="136" spans="1:16" ht="34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4.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0</v>
      </c>
    </row>
    <row r="138" spans="1:16" ht="34.5" customHeight="1">
      <c r="A138" s="3" t="s">
        <v>60</v>
      </c>
      <c r="B138" s="3">
        <v>2550</v>
      </c>
      <c r="C138" s="3">
        <v>2551</v>
      </c>
      <c r="D138" s="3" t="s">
        <v>2</v>
      </c>
      <c r="E138" s="3">
        <v>2552</v>
      </c>
      <c r="F138" s="3" t="s">
        <v>2</v>
      </c>
      <c r="G138" s="3">
        <v>2553</v>
      </c>
      <c r="H138" s="3" t="s">
        <v>2</v>
      </c>
      <c r="I138" s="3">
        <v>2554</v>
      </c>
      <c r="J138" s="3" t="s">
        <v>2</v>
      </c>
      <c r="K138" s="3">
        <v>2555</v>
      </c>
      <c r="L138" s="3" t="s">
        <v>2</v>
      </c>
      <c r="M138" s="3">
        <v>2556</v>
      </c>
      <c r="N138" s="3" t="s">
        <v>2</v>
      </c>
      <c r="O138" s="3">
        <v>2557</v>
      </c>
      <c r="P138" s="3" t="s">
        <v>2</v>
      </c>
    </row>
    <row r="139" spans="1:16" ht="34.5" customHeight="1">
      <c r="A139" s="5" t="s">
        <v>4</v>
      </c>
      <c r="B139" s="76">
        <v>630.66940553</v>
      </c>
      <c r="C139" s="76">
        <v>612.38262286</v>
      </c>
      <c r="D139" s="4">
        <f aca="true" t="shared" si="49" ref="D139:D147">(C139-B139)/B139*100</f>
        <v>-2.899582968454319</v>
      </c>
      <c r="E139" s="78">
        <v>596.2831081900001</v>
      </c>
      <c r="F139" s="4">
        <f aca="true" t="shared" si="50" ref="F139:H147">(E139-C139)/C139*100</f>
        <v>-2.628996001684464</v>
      </c>
      <c r="G139" s="78">
        <v>606.1645781499999</v>
      </c>
      <c r="H139" s="4">
        <f t="shared" si="50"/>
        <v>1.6571775762682075</v>
      </c>
      <c r="I139" s="78">
        <v>664.50441749</v>
      </c>
      <c r="J139" s="4">
        <f aca="true" t="shared" si="51" ref="J139:J147">(I139-G139)/G139*100</f>
        <v>9.624422383447737</v>
      </c>
      <c r="K139" s="78">
        <v>790.5039188799999</v>
      </c>
      <c r="L139" s="4">
        <f aca="true" t="shared" si="52" ref="L139:L147">(K139-I139)/I139*100</f>
        <v>18.961424194278738</v>
      </c>
      <c r="M139" s="78">
        <v>843.7055830200002</v>
      </c>
      <c r="N139" s="4">
        <f aca="true" t="shared" si="53" ref="N139:N147">(M139-K139)/K139*100</f>
        <v>6.730094926711729</v>
      </c>
      <c r="O139" s="78">
        <v>725.4994280899999</v>
      </c>
      <c r="P139" s="4">
        <f aca="true" t="shared" si="54" ref="P139:P147">(O139-M139)/M139*100</f>
        <v>-14.010355900086315</v>
      </c>
    </row>
    <row r="140" spans="1:16" ht="34.5" customHeight="1">
      <c r="A140" s="5" t="s">
        <v>5</v>
      </c>
      <c r="B140" s="76">
        <v>274.49087716</v>
      </c>
      <c r="C140" s="76">
        <v>397.39961212000003</v>
      </c>
      <c r="D140" s="4">
        <f t="shared" si="49"/>
        <v>44.77698356741992</v>
      </c>
      <c r="E140" s="78">
        <v>481.87698115</v>
      </c>
      <c r="F140" s="4">
        <f t="shared" si="50"/>
        <v>21.25753686052691</v>
      </c>
      <c r="G140" s="78">
        <v>483.55153466</v>
      </c>
      <c r="H140" s="4">
        <f t="shared" si="50"/>
        <v>0.34750643328172387</v>
      </c>
      <c r="I140" s="78">
        <v>661.87694884</v>
      </c>
      <c r="J140" s="4">
        <f t="shared" si="51"/>
        <v>36.87826454844901</v>
      </c>
      <c r="K140" s="78">
        <v>863.6628248100001</v>
      </c>
      <c r="L140" s="4">
        <f t="shared" si="52"/>
        <v>30.486916990181996</v>
      </c>
      <c r="M140" s="78">
        <v>1100.03525469</v>
      </c>
      <c r="N140" s="4">
        <f t="shared" si="53"/>
        <v>27.36860069576346</v>
      </c>
      <c r="O140" s="78">
        <v>729.8186078599999</v>
      </c>
      <c r="P140" s="4">
        <f t="shared" si="54"/>
        <v>-33.65498017009742</v>
      </c>
    </row>
    <row r="141" spans="1:16" ht="34.5" customHeight="1">
      <c r="A141" s="5" t="s">
        <v>6</v>
      </c>
      <c r="B141" s="78">
        <v>0.22727273</v>
      </c>
      <c r="C141" s="78">
        <v>0</v>
      </c>
      <c r="D141" s="4">
        <f t="shared" si="49"/>
        <v>-100</v>
      </c>
      <c r="E141" s="78">
        <v>0</v>
      </c>
      <c r="F141" s="4" t="e">
        <f t="shared" si="50"/>
        <v>#DIV/0!</v>
      </c>
      <c r="G141" s="78">
        <v>0</v>
      </c>
      <c r="H141" s="4" t="e">
        <f t="shared" si="50"/>
        <v>#DIV/0!</v>
      </c>
      <c r="I141" s="78">
        <v>0</v>
      </c>
      <c r="J141" s="4" t="e">
        <f t="shared" si="51"/>
        <v>#DIV/0!</v>
      </c>
      <c r="K141" s="78">
        <v>0</v>
      </c>
      <c r="L141" s="4" t="e">
        <f t="shared" si="52"/>
        <v>#DIV/0!</v>
      </c>
      <c r="M141" s="78">
        <v>0</v>
      </c>
      <c r="N141" s="4" t="e">
        <f t="shared" si="53"/>
        <v>#DIV/0!</v>
      </c>
      <c r="O141" s="78">
        <v>0</v>
      </c>
      <c r="P141" s="4" t="e">
        <f t="shared" si="54"/>
        <v>#DIV/0!</v>
      </c>
    </row>
    <row r="142" spans="1:16" ht="34.5" customHeight="1">
      <c r="A142" s="5" t="s">
        <v>7</v>
      </c>
      <c r="B142" s="76">
        <v>917.6152043299999</v>
      </c>
      <c r="C142" s="76">
        <v>945.7197392899999</v>
      </c>
      <c r="D142" s="4">
        <f t="shared" si="49"/>
        <v>3.062780000525455</v>
      </c>
      <c r="E142" s="78">
        <v>1131.2060425500001</v>
      </c>
      <c r="F142" s="4">
        <f t="shared" si="50"/>
        <v>19.61324222747579</v>
      </c>
      <c r="G142" s="78">
        <v>1110.39616594</v>
      </c>
      <c r="H142" s="4">
        <f t="shared" si="50"/>
        <v>-1.8396185864681114</v>
      </c>
      <c r="I142" s="78">
        <v>1026.57292323</v>
      </c>
      <c r="J142" s="4">
        <f t="shared" si="51"/>
        <v>-7.548949220212753</v>
      </c>
      <c r="K142" s="78">
        <v>1174.88113607</v>
      </c>
      <c r="L142" s="4">
        <f t="shared" si="52"/>
        <v>14.446924274348113</v>
      </c>
      <c r="M142" s="78">
        <v>1064.3490666800003</v>
      </c>
      <c r="N142" s="4">
        <f t="shared" si="53"/>
        <v>-9.407936343222898</v>
      </c>
      <c r="O142" s="78">
        <v>1332.8089044</v>
      </c>
      <c r="P142" s="4">
        <f t="shared" si="54"/>
        <v>25.222912869872697</v>
      </c>
    </row>
    <row r="143" spans="1:16" ht="34.5" customHeight="1">
      <c r="A143" s="5" t="s">
        <v>8</v>
      </c>
      <c r="B143" s="76">
        <v>84.41157491000001</v>
      </c>
      <c r="C143" s="76">
        <v>65.78635661999999</v>
      </c>
      <c r="D143" s="4">
        <f t="shared" si="49"/>
        <v>-22.06476814330062</v>
      </c>
      <c r="E143" s="78">
        <v>45.374868479999996</v>
      </c>
      <c r="F143" s="4">
        <f t="shared" si="50"/>
        <v>-31.026932009477804</v>
      </c>
      <c r="G143" s="78">
        <v>63.43616367</v>
      </c>
      <c r="H143" s="4">
        <f t="shared" si="50"/>
        <v>39.80462267997742</v>
      </c>
      <c r="I143" s="78">
        <v>109.86067543</v>
      </c>
      <c r="J143" s="4">
        <f t="shared" si="51"/>
        <v>73.18303799312964</v>
      </c>
      <c r="K143" s="78">
        <v>143.10782102000002</v>
      </c>
      <c r="L143" s="4">
        <f t="shared" si="52"/>
        <v>30.26300854229148</v>
      </c>
      <c r="M143" s="78">
        <v>142.49967822</v>
      </c>
      <c r="N143" s="4">
        <f t="shared" si="53"/>
        <v>-0.4249542727053565</v>
      </c>
      <c r="O143" s="78">
        <v>198.6108711063636</v>
      </c>
      <c r="P143" s="4">
        <f t="shared" si="54"/>
        <v>39.376364625705044</v>
      </c>
    </row>
    <row r="144" spans="1:16" ht="34.5" customHeight="1">
      <c r="A144" s="5" t="s">
        <v>9</v>
      </c>
      <c r="B144" s="78">
        <v>0</v>
      </c>
      <c r="C144" s="78">
        <v>0</v>
      </c>
      <c r="D144" s="4" t="e">
        <f t="shared" si="49"/>
        <v>#DIV/0!</v>
      </c>
      <c r="E144" s="78">
        <v>0</v>
      </c>
      <c r="F144" s="4" t="e">
        <f t="shared" si="50"/>
        <v>#DIV/0!</v>
      </c>
      <c r="G144" s="78">
        <v>0</v>
      </c>
      <c r="H144" s="4" t="e">
        <f t="shared" si="50"/>
        <v>#DIV/0!</v>
      </c>
      <c r="I144" s="78">
        <v>0</v>
      </c>
      <c r="J144" s="4" t="e">
        <f t="shared" si="51"/>
        <v>#DIV/0!</v>
      </c>
      <c r="K144" s="78">
        <v>0</v>
      </c>
      <c r="L144" s="4" t="e">
        <f t="shared" si="52"/>
        <v>#DIV/0!</v>
      </c>
      <c r="M144" s="78">
        <v>0</v>
      </c>
      <c r="N144" s="4" t="e">
        <f t="shared" si="53"/>
        <v>#DIV/0!</v>
      </c>
      <c r="O144" s="78">
        <v>0</v>
      </c>
      <c r="P144" s="4" t="e">
        <f t="shared" si="54"/>
        <v>#DIV/0!</v>
      </c>
    </row>
    <row r="145" spans="1:16" ht="34.5" customHeight="1">
      <c r="A145" s="5" t="s">
        <v>10</v>
      </c>
      <c r="B145" s="76">
        <v>61.489470170000004</v>
      </c>
      <c r="C145" s="76">
        <v>66.47151049</v>
      </c>
      <c r="D145" s="4">
        <f t="shared" si="49"/>
        <v>8.102265812709303</v>
      </c>
      <c r="E145" s="78">
        <v>68.37063248</v>
      </c>
      <c r="F145" s="4">
        <f t="shared" si="50"/>
        <v>2.857046539187194</v>
      </c>
      <c r="G145" s="78">
        <v>79.29324733000001</v>
      </c>
      <c r="H145" s="4">
        <f t="shared" si="50"/>
        <v>15.975594277550579</v>
      </c>
      <c r="I145" s="78">
        <v>85.0577067</v>
      </c>
      <c r="J145" s="4">
        <f t="shared" si="51"/>
        <v>7.269798581977159</v>
      </c>
      <c r="K145" s="78">
        <v>92.0254827</v>
      </c>
      <c r="L145" s="4">
        <f t="shared" si="52"/>
        <v>8.191822082125336</v>
      </c>
      <c r="M145" s="78">
        <v>101.56351487</v>
      </c>
      <c r="N145" s="4">
        <f t="shared" si="53"/>
        <v>10.364555436338948</v>
      </c>
      <c r="O145" s="78">
        <v>90.39645781000002</v>
      </c>
      <c r="P145" s="4">
        <f t="shared" si="54"/>
        <v>-10.995146312426938</v>
      </c>
    </row>
    <row r="146" spans="1:16" ht="34.5" customHeight="1">
      <c r="A146" s="5" t="s">
        <v>11</v>
      </c>
      <c r="B146" s="76">
        <v>1.8760017099999997</v>
      </c>
      <c r="C146" s="76">
        <v>2.52382575</v>
      </c>
      <c r="D146" s="4">
        <f t="shared" si="49"/>
        <v>34.53216681769444</v>
      </c>
      <c r="E146" s="78">
        <v>2.10698942</v>
      </c>
      <c r="F146" s="4">
        <f t="shared" si="50"/>
        <v>-16.51605028595971</v>
      </c>
      <c r="G146" s="78">
        <v>2.08597117</v>
      </c>
      <c r="H146" s="4">
        <f t="shared" si="50"/>
        <v>-0.9975489103310266</v>
      </c>
      <c r="I146" s="78">
        <v>2.6594161900000004</v>
      </c>
      <c r="J146" s="4">
        <f t="shared" si="51"/>
        <v>27.490553476824914</v>
      </c>
      <c r="K146" s="78">
        <v>2.10992751</v>
      </c>
      <c r="L146" s="4">
        <f t="shared" si="52"/>
        <v>-20.662004016753784</v>
      </c>
      <c r="M146" s="78">
        <v>2.3618315300000003</v>
      </c>
      <c r="N146" s="4">
        <f t="shared" si="53"/>
        <v>11.938989316272789</v>
      </c>
      <c r="O146" s="78">
        <v>2.497422</v>
      </c>
      <c r="P146" s="4">
        <f t="shared" si="54"/>
        <v>5.740903543615553</v>
      </c>
    </row>
    <row r="147" spans="1:16" ht="34.5" customHeight="1">
      <c r="A147" s="3" t="s">
        <v>80</v>
      </c>
      <c r="B147" s="76">
        <f>SUM(B139:B146)</f>
        <v>1970.77980654</v>
      </c>
      <c r="C147" s="76">
        <f>SUM(C139:C146)</f>
        <v>2090.28366713</v>
      </c>
      <c r="D147" s="4">
        <f t="shared" si="49"/>
        <v>6.063785522534206</v>
      </c>
      <c r="E147" s="76">
        <f>SUM(E139:E146)</f>
        <v>2325.21862227</v>
      </c>
      <c r="F147" s="4">
        <f t="shared" si="50"/>
        <v>11.23938146933762</v>
      </c>
      <c r="G147" s="76">
        <f>SUM(G139:G146)</f>
        <v>2344.92766092</v>
      </c>
      <c r="H147" s="4">
        <f t="shared" si="50"/>
        <v>0.8476208843862998</v>
      </c>
      <c r="I147" s="76">
        <f>SUM(I139:I146)</f>
        <v>2550.5320878799994</v>
      </c>
      <c r="J147" s="4">
        <f t="shared" si="51"/>
        <v>8.768049880026286</v>
      </c>
      <c r="K147" s="76">
        <f>SUM(K139:K146)</f>
        <v>3066.2911109899997</v>
      </c>
      <c r="L147" s="4">
        <f t="shared" si="52"/>
        <v>20.221624560649964</v>
      </c>
      <c r="M147" s="76">
        <f>SUM(M139:M146)</f>
        <v>3254.5149290100007</v>
      </c>
      <c r="N147" s="4">
        <f t="shared" si="53"/>
        <v>6.1384849385429066</v>
      </c>
      <c r="O147" s="76">
        <f>SUM(O139:O146)</f>
        <v>3079.6316912663633</v>
      </c>
      <c r="P147" s="4">
        <f t="shared" si="54"/>
        <v>-5.37355770547458</v>
      </c>
    </row>
    <row r="151" spans="1:16" ht="34.5" customHeight="1">
      <c r="A151" s="241" t="s">
        <v>70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</row>
    <row r="152" spans="1:16" ht="34.5" customHeight="1">
      <c r="A152" s="241" t="s">
        <v>325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</row>
    <row r="153" spans="1:16" ht="3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4.5" customHeight="1">
      <c r="A154" s="1"/>
      <c r="B154" s="1"/>
      <c r="C154" s="1"/>
      <c r="D154" s="1"/>
      <c r="E154" s="1"/>
      <c r="F154" s="1" t="s">
        <v>61</v>
      </c>
      <c r="G154" s="1"/>
      <c r="H154" s="1"/>
      <c r="I154" s="1"/>
      <c r="J154" s="1" t="s">
        <v>61</v>
      </c>
      <c r="K154" s="1"/>
      <c r="L154" s="1" t="s">
        <v>61</v>
      </c>
      <c r="M154" s="1"/>
      <c r="N154" s="1"/>
      <c r="O154" s="1"/>
      <c r="P154" s="1" t="s">
        <v>0</v>
      </c>
    </row>
    <row r="155" spans="1:16" ht="34.5" customHeight="1">
      <c r="A155" s="3" t="s">
        <v>60</v>
      </c>
      <c r="B155" s="3">
        <v>2550</v>
      </c>
      <c r="C155" s="3">
        <v>2551</v>
      </c>
      <c r="D155" s="3" t="s">
        <v>2</v>
      </c>
      <c r="E155" s="3">
        <v>2552</v>
      </c>
      <c r="F155" s="3" t="s">
        <v>2</v>
      </c>
      <c r="G155" s="3">
        <v>2553</v>
      </c>
      <c r="H155" s="3" t="s">
        <v>2</v>
      </c>
      <c r="I155" s="3">
        <v>2554</v>
      </c>
      <c r="J155" s="3" t="s">
        <v>2</v>
      </c>
      <c r="K155" s="3">
        <v>2555</v>
      </c>
      <c r="L155" s="3" t="s">
        <v>2</v>
      </c>
      <c r="M155" s="3">
        <v>2556</v>
      </c>
      <c r="N155" s="3" t="s">
        <v>2</v>
      </c>
      <c r="O155" s="3">
        <v>2557</v>
      </c>
      <c r="P155" s="3" t="s">
        <v>2</v>
      </c>
    </row>
    <row r="156" spans="1:16" ht="34.5" customHeight="1">
      <c r="A156" s="5" t="s">
        <v>4</v>
      </c>
      <c r="B156" s="22">
        <f aca="true" t="shared" si="55" ref="B156:C160">B23+B39+B56+B72+B88+B105+B121+B139</f>
        <v>2851.10499554</v>
      </c>
      <c r="C156" s="22">
        <f t="shared" si="55"/>
        <v>2732.19124619</v>
      </c>
      <c r="D156" s="4">
        <f aca="true" t="shared" si="56" ref="D156:D164">(C156-B156)/B156*100</f>
        <v>-4.170795166646519</v>
      </c>
      <c r="E156" s="22">
        <f>E23+E39+E56+E72+E88+E105+E121+E139</f>
        <v>2606.78170434</v>
      </c>
      <c r="F156" s="4">
        <f aca="true" t="shared" si="57" ref="F156:H164">(E156-C156)/C156*100</f>
        <v>-4.59007187087953</v>
      </c>
      <c r="G156" s="22">
        <f>G23+G39+G56+G72+G88+G105+G121+G139</f>
        <v>2700.79439833</v>
      </c>
      <c r="H156" s="4">
        <f t="shared" si="57"/>
        <v>3.606465928216371</v>
      </c>
      <c r="I156" s="22">
        <f>I23+I39+I56+I72+I88+I105+I121+I139</f>
        <v>2945.94751706</v>
      </c>
      <c r="J156" s="4">
        <f aca="true" t="shared" si="58" ref="J156:J164">(I156-G156)/G156*100</f>
        <v>9.077074466741596</v>
      </c>
      <c r="K156" s="22">
        <f>K23+K39+K56+K72+K88+K105+K121+K139</f>
        <v>3457.9594514599994</v>
      </c>
      <c r="L156" s="4">
        <f aca="true" t="shared" si="59" ref="L156:L164">(K156-I156)/I156*100</f>
        <v>17.380212357312384</v>
      </c>
      <c r="M156" s="154">
        <f>M23+M39+M56+M72+M88+M105+M121+M139</f>
        <v>3825.0257409030005</v>
      </c>
      <c r="N156" s="93">
        <f aca="true" t="shared" si="60" ref="N156:N164">(M156-K156)/K156*100</f>
        <v>10.61511260023655</v>
      </c>
      <c r="O156" s="22">
        <f>O23+O39+O56+O72+O88+O105+O121+O139</f>
        <v>3350.6406704199994</v>
      </c>
      <c r="P156" s="4">
        <f aca="true" t="shared" si="61" ref="P156:P164">(O156-M156)/M156*100</f>
        <v>-12.402140602876301</v>
      </c>
    </row>
    <row r="157" spans="1:16" ht="34.5" customHeight="1">
      <c r="A157" s="5" t="s">
        <v>5</v>
      </c>
      <c r="B157" s="22">
        <f t="shared" si="55"/>
        <v>1759.0286926800002</v>
      </c>
      <c r="C157" s="22">
        <f t="shared" si="55"/>
        <v>1455.43189725</v>
      </c>
      <c r="D157" s="4">
        <f t="shared" si="56"/>
        <v>-17.25934299385701</v>
      </c>
      <c r="E157" s="22">
        <f>E24+E40+E57+E73+E89+E106+E122+E140</f>
        <v>1629.8996068700003</v>
      </c>
      <c r="F157" s="4">
        <f t="shared" si="57"/>
        <v>11.987349593591592</v>
      </c>
      <c r="G157" s="22">
        <f>G24+G40+G57+G73+G89+G106+G122+G140</f>
        <v>1906.11748816</v>
      </c>
      <c r="H157" s="4">
        <f t="shared" si="57"/>
        <v>16.946926063773855</v>
      </c>
      <c r="I157" s="22">
        <f>I24+I40+I57+I73+I89+I106+I122+I140</f>
        <v>1920.6212887699999</v>
      </c>
      <c r="J157" s="4">
        <f t="shared" si="58"/>
        <v>0.7609080080368277</v>
      </c>
      <c r="K157" s="22">
        <f>K24+K40+K57+K73+K89+K106+K122+K140</f>
        <v>2367.93606732</v>
      </c>
      <c r="L157" s="4">
        <f t="shared" si="59"/>
        <v>23.290108318879895</v>
      </c>
      <c r="M157" s="154">
        <f>M24+M40+M57+M73+M89+M106+M122+M140</f>
        <v>2615.74805235</v>
      </c>
      <c r="N157" s="93">
        <f t="shared" si="60"/>
        <v>10.465315700455985</v>
      </c>
      <c r="O157" s="22">
        <f>O24+O40+O57+O73+O89+O106+O122+O140</f>
        <v>2091.87855976</v>
      </c>
      <c r="P157" s="4">
        <f t="shared" si="61"/>
        <v>-20.0275210802261</v>
      </c>
    </row>
    <row r="158" spans="1:16" ht="34.5" customHeight="1">
      <c r="A158" s="5" t="s">
        <v>6</v>
      </c>
      <c r="B158" s="22">
        <f t="shared" si="55"/>
        <v>0.22952150000000002</v>
      </c>
      <c r="C158" s="78">
        <v>0</v>
      </c>
      <c r="D158" s="4">
        <f t="shared" si="56"/>
        <v>-100</v>
      </c>
      <c r="E158" s="22">
        <f>E25+E41+E58+E74+E90+E107+E123+E141</f>
        <v>0.026426000000000005</v>
      </c>
      <c r="F158" s="4" t="e">
        <f t="shared" si="57"/>
        <v>#DIV/0!</v>
      </c>
      <c r="G158" s="22">
        <f>G25+G41+G58+G74+G90+G107+G123+G141</f>
        <v>0.00433022</v>
      </c>
      <c r="H158" s="4">
        <f t="shared" si="57"/>
        <v>-83.61378944978432</v>
      </c>
      <c r="I158" s="22">
        <f>I25+I41+I58+I74+I90+I107+I123+I141</f>
        <v>0.0067516</v>
      </c>
      <c r="J158" s="4">
        <f t="shared" si="58"/>
        <v>55.91817505808019</v>
      </c>
      <c r="K158" s="22">
        <f>K25+K41+K58+K74+K90+K107+K123+K141</f>
        <v>0</v>
      </c>
      <c r="L158" s="4">
        <f t="shared" si="59"/>
        <v>-100</v>
      </c>
      <c r="M158" s="154">
        <f>M25+M41+M58+M74+M90+M107+M123+M141</f>
        <v>0</v>
      </c>
      <c r="N158" s="93" t="e">
        <f t="shared" si="60"/>
        <v>#DIV/0!</v>
      </c>
      <c r="O158" s="22">
        <f>O25+O41+O58+O74+O90+O107+O123+O141</f>
        <v>0</v>
      </c>
      <c r="P158" s="4" t="e">
        <f t="shared" si="61"/>
        <v>#DIV/0!</v>
      </c>
    </row>
    <row r="159" spans="1:16" ht="34.5" customHeight="1">
      <c r="A159" s="5" t="s">
        <v>7</v>
      </c>
      <c r="B159" s="22">
        <f t="shared" si="55"/>
        <v>3476.602794459999</v>
      </c>
      <c r="C159" s="22">
        <f t="shared" si="55"/>
        <v>3467.5750478899995</v>
      </c>
      <c r="D159" s="4">
        <f t="shared" si="56"/>
        <v>-0.259671498406014</v>
      </c>
      <c r="E159" s="22">
        <f>E26+E42+E59+E75+E91+E108+E124+E142</f>
        <v>3681.4510120800005</v>
      </c>
      <c r="F159" s="4">
        <f t="shared" si="57"/>
        <v>6.167882777912576</v>
      </c>
      <c r="G159" s="22">
        <f>G26+G42+G59+G75+G91+G108+G124+G142</f>
        <v>3937.71010138</v>
      </c>
      <c r="H159" s="4">
        <f t="shared" si="57"/>
        <v>6.960817581413766</v>
      </c>
      <c r="I159" s="22">
        <f>I26+I42+I59+I75+I91+I108+I124+I142</f>
        <v>3917.0205862400003</v>
      </c>
      <c r="J159" s="4">
        <f t="shared" si="58"/>
        <v>-0.5254199676291333</v>
      </c>
      <c r="K159" s="22">
        <f>K26+K42+K59+K75+K91+K108+K124+K142</f>
        <v>4292.38733647</v>
      </c>
      <c r="L159" s="4">
        <f t="shared" si="59"/>
        <v>9.58296598053674</v>
      </c>
      <c r="M159" s="154">
        <f>M26+M42+M59+M75+M91+M108+M124+M142</f>
        <v>4401.02190267</v>
      </c>
      <c r="N159" s="93">
        <f t="shared" si="60"/>
        <v>2.5308658721684467</v>
      </c>
      <c r="O159" s="22">
        <f>O26+O42+O59+O75+O91+O108+O124+O142</f>
        <v>4831.975646139999</v>
      </c>
      <c r="P159" s="4">
        <f t="shared" si="61"/>
        <v>9.792129032771907</v>
      </c>
    </row>
    <row r="160" spans="1:16" ht="34.5" customHeight="1">
      <c r="A160" s="5" t="s">
        <v>8</v>
      </c>
      <c r="B160" s="22">
        <f t="shared" si="55"/>
        <v>345.34679361</v>
      </c>
      <c r="C160" s="22">
        <f t="shared" si="55"/>
        <v>254.52804906</v>
      </c>
      <c r="D160" s="4">
        <f t="shared" si="56"/>
        <v>-26.29783922434838</v>
      </c>
      <c r="E160" s="22">
        <f>E27+E43+E60+E76+E92+E109+E125+E143</f>
        <v>184.97563370999998</v>
      </c>
      <c r="F160" s="4">
        <f t="shared" si="57"/>
        <v>-27.326031691542337</v>
      </c>
      <c r="G160" s="22">
        <f>G27+G43+G60+G76+G92+G109+G125+G143</f>
        <v>287.25712129</v>
      </c>
      <c r="H160" s="4">
        <f t="shared" si="57"/>
        <v>55.29457341411479</v>
      </c>
      <c r="I160" s="22">
        <f>I27+I43+I60+I76+I92+I109+I125+I143</f>
        <v>474.27083331</v>
      </c>
      <c r="J160" s="4">
        <f t="shared" si="58"/>
        <v>65.10324658973401</v>
      </c>
      <c r="K160" s="22">
        <f>K27+K43+K60+K76+K92+K109+K125+K143</f>
        <v>657.2325311700001</v>
      </c>
      <c r="L160" s="4">
        <f t="shared" si="59"/>
        <v>38.57747198643564</v>
      </c>
      <c r="M160" s="154">
        <f>M27+M43+M60+M76+M92+M109+M125+M143</f>
        <v>706.3263891299999</v>
      </c>
      <c r="N160" s="93">
        <f t="shared" si="60"/>
        <v>7.469785141737175</v>
      </c>
      <c r="O160" s="22">
        <f>O27+O43+O60+O76+O92+O109+O125+O143</f>
        <v>787.9897546427272</v>
      </c>
      <c r="P160" s="4">
        <f t="shared" si="61"/>
        <v>11.561703876491734</v>
      </c>
    </row>
    <row r="161" spans="1:16" ht="34.5" customHeight="1">
      <c r="A161" s="5" t="s">
        <v>9</v>
      </c>
      <c r="B161" s="78">
        <v>0</v>
      </c>
      <c r="C161" s="78">
        <v>0</v>
      </c>
      <c r="D161" s="4" t="e">
        <f t="shared" si="56"/>
        <v>#DIV/0!</v>
      </c>
      <c r="E161" s="78">
        <v>0</v>
      </c>
      <c r="F161" s="4" t="e">
        <f t="shared" si="57"/>
        <v>#DIV/0!</v>
      </c>
      <c r="G161" s="78">
        <v>0</v>
      </c>
      <c r="H161" s="4" t="e">
        <f t="shared" si="57"/>
        <v>#DIV/0!</v>
      </c>
      <c r="I161" s="78">
        <v>0</v>
      </c>
      <c r="J161" s="4" t="e">
        <f t="shared" si="58"/>
        <v>#DIV/0!</v>
      </c>
      <c r="K161" s="78">
        <v>0</v>
      </c>
      <c r="L161" s="4" t="e">
        <f t="shared" si="59"/>
        <v>#DIV/0!</v>
      </c>
      <c r="M161" s="11">
        <v>0</v>
      </c>
      <c r="N161" s="93" t="e">
        <f t="shared" si="60"/>
        <v>#DIV/0!</v>
      </c>
      <c r="O161" s="78">
        <v>0</v>
      </c>
      <c r="P161" s="4" t="e">
        <f t="shared" si="61"/>
        <v>#DIV/0!</v>
      </c>
    </row>
    <row r="162" spans="1:16" ht="34.5" customHeight="1">
      <c r="A162" s="5" t="s">
        <v>10</v>
      </c>
      <c r="B162" s="22">
        <f>B29+B45+B62+B78+B94+B111+B127+B145</f>
        <v>248.69789098000004</v>
      </c>
      <c r="C162" s="22">
        <f>C29+C45+C62+C78+C94+C111+C127+C145</f>
        <v>266.31674428</v>
      </c>
      <c r="D162" s="4">
        <f t="shared" si="56"/>
        <v>7.084440173807854</v>
      </c>
      <c r="E162" s="22">
        <f>E29+E45+E62+E78+E94+E111+E127+E145</f>
        <v>284.59070732</v>
      </c>
      <c r="F162" s="4">
        <f t="shared" si="57"/>
        <v>6.861740176872649</v>
      </c>
      <c r="G162" s="22">
        <f>G29+G45+G62+G78+G94+G111+G127+G145</f>
        <v>333.48528266</v>
      </c>
      <c r="H162" s="4">
        <f t="shared" si="57"/>
        <v>17.18066475200186</v>
      </c>
      <c r="I162" s="22">
        <f>I29+I45+I62+I78+I94+I111+I127+I145</f>
        <v>352.43955342000004</v>
      </c>
      <c r="J162" s="4">
        <f t="shared" si="58"/>
        <v>5.683690329244481</v>
      </c>
      <c r="K162" s="22">
        <f>K29+K45+K62+K78+K94+K111+K127+K145</f>
        <v>401.84511190999996</v>
      </c>
      <c r="L162" s="4">
        <f t="shared" si="59"/>
        <v>14.018165103938724</v>
      </c>
      <c r="M162" s="154">
        <f>M29+M45+M62+M78+M94+M111+M127+M145</f>
        <v>441.78300647000003</v>
      </c>
      <c r="N162" s="93">
        <f t="shared" si="60"/>
        <v>9.938628933464505</v>
      </c>
      <c r="O162" s="22">
        <f>O29+O45+O62+O78+O94+O111+O127+O145</f>
        <v>381.85024115</v>
      </c>
      <c r="P162" s="4">
        <f t="shared" si="61"/>
        <v>-13.56610925324713</v>
      </c>
    </row>
    <row r="163" spans="1:16" ht="34.5" customHeight="1">
      <c r="A163" s="5" t="s">
        <v>11</v>
      </c>
      <c r="B163" s="22">
        <f>B30+B46+B63+B79+B95+B112+B128+B146</f>
        <v>9.178015089999999</v>
      </c>
      <c r="C163" s="22">
        <f>C30+C46+C63+C79+C95+C112+C128+C146</f>
        <v>11.09897967</v>
      </c>
      <c r="D163" s="4">
        <f t="shared" si="56"/>
        <v>20.930065609643727</v>
      </c>
      <c r="E163" s="22">
        <f>E30+E46+E63+E79+E95+E112+E128+E146</f>
        <v>9.43852193</v>
      </c>
      <c r="F163" s="4">
        <f t="shared" si="57"/>
        <v>-14.96045392792399</v>
      </c>
      <c r="G163" s="22">
        <f>G30+G46+G63+G79+G95+G112+G128+G146</f>
        <v>10.662188570000001</v>
      </c>
      <c r="H163" s="4">
        <f t="shared" si="57"/>
        <v>12.964600274017704</v>
      </c>
      <c r="I163" s="22">
        <f>I30+I46+I63+I79+I95+I112+I128+I146</f>
        <v>11.00173378</v>
      </c>
      <c r="J163" s="4">
        <f t="shared" si="58"/>
        <v>3.1845732962871325</v>
      </c>
      <c r="K163" s="22">
        <f>K30+K46+K63+K79+K95+K112+K128+K146</f>
        <v>9.44631805</v>
      </c>
      <c r="L163" s="4">
        <f t="shared" si="59"/>
        <v>-14.137914633306096</v>
      </c>
      <c r="M163" s="154">
        <f>M30+M46+M63+M79+M95+M112+M128+M146</f>
        <v>11.24235938</v>
      </c>
      <c r="N163" s="93">
        <f t="shared" si="60"/>
        <v>19.01313634046018</v>
      </c>
      <c r="O163" s="22">
        <f>O30+O46+O63+O79+O95+O112+O128+O146</f>
        <v>11.991318280000002</v>
      </c>
      <c r="P163" s="4">
        <f t="shared" si="61"/>
        <v>6.661937007034209</v>
      </c>
    </row>
    <row r="164" spans="1:16" ht="34.5" customHeight="1">
      <c r="A164" s="3" t="s">
        <v>81</v>
      </c>
      <c r="B164" s="76">
        <f>SUM(B156:B163)</f>
        <v>8690.18870386</v>
      </c>
      <c r="C164" s="76">
        <f>SUM(C156:C163)</f>
        <v>8187.141964339999</v>
      </c>
      <c r="D164" s="4">
        <f t="shared" si="56"/>
        <v>-5.788674523219023</v>
      </c>
      <c r="E164" s="76">
        <f>SUM(E156:E163)</f>
        <v>8397.163612250002</v>
      </c>
      <c r="F164" s="4">
        <f t="shared" si="57"/>
        <v>2.565262075884064</v>
      </c>
      <c r="G164" s="76">
        <f>SUM(G156:G163)</f>
        <v>9176.030910610001</v>
      </c>
      <c r="H164" s="4">
        <f t="shared" si="57"/>
        <v>9.275361709324885</v>
      </c>
      <c r="I164" s="76">
        <f>SUM(I156:I163)</f>
        <v>9621.30826418</v>
      </c>
      <c r="J164" s="4">
        <f t="shared" si="58"/>
        <v>4.8526139232501455</v>
      </c>
      <c r="K164" s="76">
        <f>SUM(K156:K163)</f>
        <v>11186.80681638</v>
      </c>
      <c r="L164" s="4">
        <f t="shared" si="59"/>
        <v>16.271160940018213</v>
      </c>
      <c r="M164" s="11">
        <f>SUM(M156:M163)</f>
        <v>12001.147450902998</v>
      </c>
      <c r="N164" s="93">
        <f t="shared" si="60"/>
        <v>7.279473471648943</v>
      </c>
      <c r="O164" s="76">
        <f>SUM(O156:O163)</f>
        <v>11456.326190392725</v>
      </c>
      <c r="P164" s="4">
        <f t="shared" si="61"/>
        <v>-4.539743076561224</v>
      </c>
    </row>
  </sheetData>
  <sheetProtection/>
  <mergeCells count="20">
    <mergeCell ref="A34:P34"/>
    <mergeCell ref="A151:P151"/>
    <mergeCell ref="A152:P152"/>
    <mergeCell ref="A135:P135"/>
    <mergeCell ref="A1:P1"/>
    <mergeCell ref="A2:P2"/>
    <mergeCell ref="A18:P18"/>
    <mergeCell ref="A19:P19"/>
    <mergeCell ref="A100:P100"/>
    <mergeCell ref="A67:P67"/>
    <mergeCell ref="A68:P68"/>
    <mergeCell ref="A35:P35"/>
    <mergeCell ref="A51:P51"/>
    <mergeCell ref="A52:P52"/>
    <mergeCell ref="A134:P134"/>
    <mergeCell ref="A116:P116"/>
    <mergeCell ref="A117:P117"/>
    <mergeCell ref="A101:P101"/>
    <mergeCell ref="A83:P83"/>
    <mergeCell ref="A84:P84"/>
  </mergeCells>
  <printOptions horizontalCentered="1"/>
  <pageMargins left="0.3" right="0.17" top="0.4724409448818898" bottom="0.2362204724409449" header="0.5118110236220472" footer="0.2362204724409449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5"/>
  <sheetViews>
    <sheetView zoomScale="75" zoomScaleNormal="75" zoomScalePageLayoutView="0" workbookViewId="0" topLeftCell="A1">
      <selection activeCell="B15" sqref="B15:P15"/>
    </sheetView>
  </sheetViews>
  <sheetFormatPr defaultColWidth="9.140625" defaultRowHeight="35.25" customHeight="1"/>
  <cols>
    <col min="1" max="1" width="30.57421875" style="2" customWidth="1"/>
    <col min="2" max="16" width="17.140625" style="2" customWidth="1"/>
    <col min="17" max="16384" width="9.140625" style="2" customWidth="1"/>
  </cols>
  <sheetData>
    <row r="1" spans="1:16" ht="35.25" customHeight="1">
      <c r="A1" s="241" t="s">
        <v>111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5.2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5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5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35.25" customHeight="1">
      <c r="A6" s="132" t="s">
        <v>289</v>
      </c>
      <c r="B6" s="137">
        <f>B32</f>
        <v>4730.688714659999</v>
      </c>
      <c r="C6" s="137">
        <f>C32</f>
        <v>4780.174382905454</v>
      </c>
      <c r="D6" s="138">
        <f>(C6-B6)/B7*100</f>
        <v>4.686246304583463</v>
      </c>
      <c r="E6" s="137">
        <f>E32</f>
        <v>4604.95549041</v>
      </c>
      <c r="F6" s="138">
        <f aca="true" t="shared" si="0" ref="F6:H15">(E6-C6)/C6*100</f>
        <v>-3.6655334818340664</v>
      </c>
      <c r="G6" s="137">
        <f>G32</f>
        <v>5269.2992942500005</v>
      </c>
      <c r="H6" s="138">
        <f t="shared" si="0"/>
        <v>14.4267149861388</v>
      </c>
      <c r="I6" s="137">
        <f>I32</f>
        <v>5769.05323928</v>
      </c>
      <c r="J6" s="138">
        <f>(I6-G6)/G6*100</f>
        <v>9.484258098137335</v>
      </c>
      <c r="K6" s="137">
        <f>K32</f>
        <v>6612.7684912</v>
      </c>
      <c r="L6" s="138">
        <f>(K6-I6)/I6*100</f>
        <v>14.624847733686364</v>
      </c>
      <c r="M6" s="152">
        <f>M32</f>
        <v>7156.344685880001</v>
      </c>
      <c r="N6" s="138">
        <f>(M6-K6)/K6*100</f>
        <v>8.220100180482184</v>
      </c>
      <c r="O6" s="137">
        <f>O32</f>
        <v>7141.66532815</v>
      </c>
      <c r="P6" s="138">
        <f>(O6-M6)/M6*100</f>
        <v>-0.20512368219160695</v>
      </c>
    </row>
    <row r="7" spans="1:16" ht="35.25" customHeight="1">
      <c r="A7" s="132" t="s">
        <v>290</v>
      </c>
      <c r="B7" s="137">
        <f>B48</f>
        <v>1055.97668217</v>
      </c>
      <c r="C7" s="137">
        <f>C48</f>
        <v>1108.82324623</v>
      </c>
      <c r="D7" s="138">
        <f aca="true" t="shared" si="1" ref="D7:D15">(C7-B7)/B8*100</f>
        <v>3.0593352942181244</v>
      </c>
      <c r="E7" s="137">
        <f>E48</f>
        <v>918.51134103</v>
      </c>
      <c r="F7" s="138">
        <f t="shared" si="0"/>
        <v>-17.163412279374608</v>
      </c>
      <c r="G7" s="137">
        <f>G48</f>
        <v>1117.6889736</v>
      </c>
      <c r="H7" s="138">
        <f t="shared" si="0"/>
        <v>21.68483106007665</v>
      </c>
      <c r="I7" s="137">
        <f>I48</f>
        <v>1350.5427324000002</v>
      </c>
      <c r="J7" s="138">
        <f aca="true" t="shared" si="2" ref="J7:J15">(I7-G7)/G7*100</f>
        <v>20.83350236962561</v>
      </c>
      <c r="K7" s="137">
        <f>K48</f>
        <v>1692.6492481999996</v>
      </c>
      <c r="L7" s="138">
        <f aca="true" t="shared" si="3" ref="L7:L15">(K7-I7)/I7*100</f>
        <v>25.331039706685505</v>
      </c>
      <c r="M7" s="152">
        <f>M48</f>
        <v>1967.58753289</v>
      </c>
      <c r="N7" s="138">
        <f aca="true" t="shared" si="4" ref="N7:N15">(M7-K7)/K7*100</f>
        <v>16.243074871086</v>
      </c>
      <c r="O7" s="137">
        <f>O48</f>
        <v>2050.75477427</v>
      </c>
      <c r="P7" s="138">
        <f aca="true" t="shared" si="5" ref="P7:P15">(O7-M7)/M7*100</f>
        <v>4.22686360783368</v>
      </c>
    </row>
    <row r="8" spans="1:16" ht="35.25" customHeight="1">
      <c r="A8" s="5" t="s">
        <v>291</v>
      </c>
      <c r="B8" s="91">
        <f>B64</f>
        <v>1727.3871275199997</v>
      </c>
      <c r="C8" s="91">
        <f>C64</f>
        <v>1485.2209083280002</v>
      </c>
      <c r="D8" s="92">
        <f t="shared" si="1"/>
        <v>-192.89047841401273</v>
      </c>
      <c r="E8" s="91">
        <f>E64</f>
        <v>1454.7040291600001</v>
      </c>
      <c r="F8" s="92">
        <f t="shared" si="0"/>
        <v>-2.054703040933802</v>
      </c>
      <c r="G8" s="91">
        <f>G64</f>
        <v>1654.11181181</v>
      </c>
      <c r="H8" s="92">
        <f t="shared" si="0"/>
        <v>13.707790633201544</v>
      </c>
      <c r="I8" s="91">
        <f>I64</f>
        <v>1778.0037782800002</v>
      </c>
      <c r="J8" s="92">
        <f t="shared" si="2"/>
        <v>7.4899390467705</v>
      </c>
      <c r="K8" s="91">
        <f>K64</f>
        <v>1886.3817097400001</v>
      </c>
      <c r="L8" s="92">
        <f t="shared" si="3"/>
        <v>6.095483754530725</v>
      </c>
      <c r="M8" s="88">
        <f>M64</f>
        <v>2037.77661106</v>
      </c>
      <c r="N8" s="138">
        <f t="shared" si="4"/>
        <v>8.025676910367556</v>
      </c>
      <c r="O8" s="91">
        <f>O64</f>
        <v>1952.16346292</v>
      </c>
      <c r="P8" s="138">
        <f t="shared" si="5"/>
        <v>-4.201301932475622</v>
      </c>
    </row>
    <row r="9" spans="1:16" ht="35.25" customHeight="1">
      <c r="A9" s="5" t="s">
        <v>292</v>
      </c>
      <c r="B9" s="91">
        <f>B82</f>
        <v>125.54596846</v>
      </c>
      <c r="C9" s="91">
        <f>C82</f>
        <v>130.21254885000002</v>
      </c>
      <c r="D9" s="92">
        <f t="shared" si="1"/>
        <v>0.31949112750277203</v>
      </c>
      <c r="E9" s="91">
        <f>E82</f>
        <v>123.23218467</v>
      </c>
      <c r="F9" s="92">
        <f t="shared" si="0"/>
        <v>-5.360746135183286</v>
      </c>
      <c r="G9" s="91">
        <f>G82</f>
        <v>158.55503037</v>
      </c>
      <c r="H9" s="92">
        <f t="shared" si="0"/>
        <v>28.663652920371458</v>
      </c>
      <c r="I9" s="91">
        <f>I82</f>
        <v>146.6771198</v>
      </c>
      <c r="J9" s="92">
        <f t="shared" si="2"/>
        <v>-7.491348929316207</v>
      </c>
      <c r="K9" s="91">
        <f>K82</f>
        <v>152.25979806</v>
      </c>
      <c r="L9" s="92">
        <f t="shared" si="3"/>
        <v>3.8061002749523545</v>
      </c>
      <c r="M9" s="88">
        <f>M82</f>
        <v>175.72145813</v>
      </c>
      <c r="N9" s="138">
        <f t="shared" si="4"/>
        <v>15.408965707911035</v>
      </c>
      <c r="O9" s="91">
        <f>O82</f>
        <v>161.51368363300003</v>
      </c>
      <c r="P9" s="138">
        <f t="shared" si="5"/>
        <v>-8.085395288769433</v>
      </c>
    </row>
    <row r="10" spans="1:16" ht="35.25" customHeight="1">
      <c r="A10" s="5" t="s">
        <v>293</v>
      </c>
      <c r="B10" s="91">
        <f>B98</f>
        <v>1460.6291030600003</v>
      </c>
      <c r="C10" s="91">
        <f>C98</f>
        <v>1574.5314143400003</v>
      </c>
      <c r="D10" s="92">
        <f t="shared" si="1"/>
        <v>37.057924892336885</v>
      </c>
      <c r="E10" s="91">
        <f>E98</f>
        <v>1542.2909563399999</v>
      </c>
      <c r="F10" s="92">
        <f t="shared" si="0"/>
        <v>-2.047622404124261</v>
      </c>
      <c r="G10" s="91">
        <f>G98</f>
        <v>1769.43437234</v>
      </c>
      <c r="H10" s="92">
        <f t="shared" si="0"/>
        <v>14.727663095362539</v>
      </c>
      <c r="I10" s="91">
        <f>I98</f>
        <v>2054.17808492</v>
      </c>
      <c r="J10" s="92">
        <f t="shared" si="2"/>
        <v>16.09235793263351</v>
      </c>
      <c r="K10" s="91">
        <f>K98</f>
        <v>2367.46481429</v>
      </c>
      <c r="L10" s="92">
        <f t="shared" si="3"/>
        <v>15.251196167940867</v>
      </c>
      <c r="M10" s="88">
        <f>M98</f>
        <v>2600.0381039799995</v>
      </c>
      <c r="N10" s="138">
        <f t="shared" si="4"/>
        <v>9.823727401826156</v>
      </c>
      <c r="O10" s="91">
        <f>O98</f>
        <v>2469.6154636399997</v>
      </c>
      <c r="P10" s="138">
        <f t="shared" si="5"/>
        <v>-5.016181883656082</v>
      </c>
    </row>
    <row r="11" spans="1:16" ht="35.25" customHeight="1">
      <c r="A11" s="5" t="s">
        <v>294</v>
      </c>
      <c r="B11" s="91">
        <f>B116</f>
        <v>307.36289636</v>
      </c>
      <c r="C11" s="91">
        <f>C116</f>
        <v>320.81103255999994</v>
      </c>
      <c r="D11" s="92">
        <f t="shared" si="1"/>
        <v>0.6838236357266775</v>
      </c>
      <c r="E11" s="91">
        <f>E116</f>
        <v>308.87660174999996</v>
      </c>
      <c r="F11" s="92">
        <f t="shared" si="0"/>
        <v>-3.7200811688943194</v>
      </c>
      <c r="G11" s="91">
        <f>G116</f>
        <v>359.01922069</v>
      </c>
      <c r="H11" s="92">
        <f t="shared" si="0"/>
        <v>16.233867718016633</v>
      </c>
      <c r="I11" s="91">
        <f>I116</f>
        <v>381.85267423000005</v>
      </c>
      <c r="J11" s="92">
        <f t="shared" si="2"/>
        <v>6.359952956311468</v>
      </c>
      <c r="K11" s="91">
        <f>K116</f>
        <v>425.4379606400001</v>
      </c>
      <c r="L11" s="92">
        <f t="shared" si="3"/>
        <v>11.41416293545386</v>
      </c>
      <c r="M11" s="88">
        <f>M116</f>
        <v>511.08254108</v>
      </c>
      <c r="N11" s="138">
        <f t="shared" si="4"/>
        <v>20.130921159729613</v>
      </c>
      <c r="O11" s="91">
        <f>O116</f>
        <v>470.38502242000004</v>
      </c>
      <c r="P11" s="138">
        <f t="shared" si="5"/>
        <v>-7.963003113743531</v>
      </c>
    </row>
    <row r="12" spans="1:16" ht="35.25" customHeight="1">
      <c r="A12" s="5" t="s">
        <v>295</v>
      </c>
      <c r="B12" s="91">
        <f>B132</f>
        <v>1966.6088589800002</v>
      </c>
      <c r="C12" s="91">
        <f>C132</f>
        <v>2106.8854726809095</v>
      </c>
      <c r="D12" s="92">
        <f t="shared" si="1"/>
        <v>26.72499692409386</v>
      </c>
      <c r="E12" s="91">
        <f>E132</f>
        <v>1894.8976872059998</v>
      </c>
      <c r="F12" s="92">
        <f t="shared" si="0"/>
        <v>-10.061666294806502</v>
      </c>
      <c r="G12" s="91">
        <f>G132</f>
        <v>2538.80400861</v>
      </c>
      <c r="H12" s="92">
        <f t="shared" si="0"/>
        <v>33.98106007261168</v>
      </c>
      <c r="I12" s="91">
        <f>I132</f>
        <v>2367.87303747</v>
      </c>
      <c r="J12" s="92">
        <f t="shared" si="2"/>
        <v>-6.732735987508747</v>
      </c>
      <c r="K12" s="91">
        <f>K132</f>
        <v>2233.77036404</v>
      </c>
      <c r="L12" s="92">
        <f t="shared" si="3"/>
        <v>-5.663423304709127</v>
      </c>
      <c r="M12" s="88">
        <f>M132</f>
        <v>2445.252352</v>
      </c>
      <c r="N12" s="138">
        <f t="shared" si="4"/>
        <v>9.467490094976162</v>
      </c>
      <c r="O12" s="91">
        <f>O132</f>
        <v>2362.1960751680003</v>
      </c>
      <c r="P12" s="138">
        <f t="shared" si="5"/>
        <v>-3.396634165961111</v>
      </c>
    </row>
    <row r="13" spans="1:16" ht="35.25" customHeight="1">
      <c r="A13" s="5" t="s">
        <v>296</v>
      </c>
      <c r="B13" s="91">
        <f>B150</f>
        <v>524.8891668699999</v>
      </c>
      <c r="C13" s="91">
        <f>C150</f>
        <v>525.6287416381819</v>
      </c>
      <c r="D13" s="92">
        <f t="shared" si="1"/>
        <v>0.20693440425986212</v>
      </c>
      <c r="E13" s="91">
        <f>E150</f>
        <v>593.95850577</v>
      </c>
      <c r="F13" s="92">
        <f t="shared" si="0"/>
        <v>12.99962477676937</v>
      </c>
      <c r="G13" s="91">
        <f>G150</f>
        <v>543.2085698899999</v>
      </c>
      <c r="H13" s="92">
        <f t="shared" si="0"/>
        <v>-8.544357120403305</v>
      </c>
      <c r="I13" s="91">
        <f>I150</f>
        <v>620.8634393799999</v>
      </c>
      <c r="J13" s="92">
        <f t="shared" si="2"/>
        <v>14.295589906787583</v>
      </c>
      <c r="K13" s="91">
        <f>K150</f>
        <v>683.37242333</v>
      </c>
      <c r="L13" s="92">
        <f t="shared" si="3"/>
        <v>10.068072942485077</v>
      </c>
      <c r="M13" s="88">
        <f>M150</f>
        <v>801.90133886</v>
      </c>
      <c r="N13" s="138">
        <f t="shared" si="4"/>
        <v>17.344702754088534</v>
      </c>
      <c r="O13" s="91">
        <f>O150</f>
        <v>763.65561238</v>
      </c>
      <c r="P13" s="138">
        <f t="shared" si="5"/>
        <v>-4.769380549279412</v>
      </c>
    </row>
    <row r="14" spans="1:16" ht="35.25" customHeight="1">
      <c r="A14" s="5" t="s">
        <v>297</v>
      </c>
      <c r="B14" s="91">
        <f>B167</f>
        <v>357.395751</v>
      </c>
      <c r="C14" s="91">
        <f>C167</f>
        <v>368.68447252000004</v>
      </c>
      <c r="D14" s="92">
        <f t="shared" si="1"/>
        <v>0.0921040754605185</v>
      </c>
      <c r="E14" s="91">
        <f>E167</f>
        <v>352.44820444000004</v>
      </c>
      <c r="F14" s="92">
        <f t="shared" si="0"/>
        <v>-4.403838319803184</v>
      </c>
      <c r="G14" s="91">
        <f>G167</f>
        <v>414.0353485499999</v>
      </c>
      <c r="H14" s="92">
        <f t="shared" si="0"/>
        <v>17.474097848747682</v>
      </c>
      <c r="I14" s="91">
        <f>I167</f>
        <v>464.28746534</v>
      </c>
      <c r="J14" s="92">
        <f t="shared" si="2"/>
        <v>12.1371561549005</v>
      </c>
      <c r="K14" s="91">
        <f>K167</f>
        <v>514.41153361</v>
      </c>
      <c r="L14" s="92">
        <f t="shared" si="3"/>
        <v>10.795912449045746</v>
      </c>
      <c r="M14" s="88">
        <f>M167</f>
        <v>585.10798355</v>
      </c>
      <c r="N14" s="138">
        <f t="shared" si="4"/>
        <v>13.74316968437149</v>
      </c>
      <c r="O14" s="91">
        <f>O167</f>
        <v>551.36472989</v>
      </c>
      <c r="P14" s="138">
        <f t="shared" si="5"/>
        <v>-5.767013031555471</v>
      </c>
    </row>
    <row r="15" spans="1:16" ht="35.25" customHeight="1">
      <c r="A15" s="3" t="s">
        <v>133</v>
      </c>
      <c r="B15" s="91">
        <f>SUM(B6:B14)</f>
        <v>12256.48426908</v>
      </c>
      <c r="C15" s="91">
        <f>SUM(C6:C14)</f>
        <v>12400.972220052547</v>
      </c>
      <c r="D15" s="92" t="e">
        <f t="shared" si="1"/>
        <v>#DIV/0!</v>
      </c>
      <c r="E15" s="91">
        <f>SUM(E6:E14)</f>
        <v>11793.875000775997</v>
      </c>
      <c r="F15" s="92">
        <f t="shared" si="0"/>
        <v>-4.895561481017308</v>
      </c>
      <c r="G15" s="91">
        <f>SUM(G6:G14)</f>
        <v>13824.15663011</v>
      </c>
      <c r="H15" s="92">
        <f t="shared" si="0"/>
        <v>17.214712121337698</v>
      </c>
      <c r="I15" s="91">
        <f>SUM(I6:I14)</f>
        <v>14933.331571100001</v>
      </c>
      <c r="J15" s="92">
        <f t="shared" si="2"/>
        <v>8.023454671904831</v>
      </c>
      <c r="K15" s="91">
        <f>SUM(K6:K14)</f>
        <v>16568.51634311</v>
      </c>
      <c r="L15" s="92">
        <f t="shared" si="3"/>
        <v>10.94989931901412</v>
      </c>
      <c r="M15" s="88">
        <f>SUM(M6:M14)</f>
        <v>18280.812607429998</v>
      </c>
      <c r="N15" s="138">
        <f t="shared" si="4"/>
        <v>10.334638472515094</v>
      </c>
      <c r="O15" s="91">
        <f>SUM(O6:O14)</f>
        <v>17923.314152471</v>
      </c>
      <c r="P15" s="138">
        <f t="shared" si="5"/>
        <v>-1.9555938930947554</v>
      </c>
    </row>
    <row r="19" spans="1:16" ht="35.25" customHeight="1">
      <c r="A19" s="241" t="s">
        <v>298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35.25" customHeight="1">
      <c r="A20" s="241" t="s">
        <v>325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ht="3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5.25" customHeight="1">
      <c r="A22" s="1"/>
      <c r="B22" s="1"/>
      <c r="C22" s="1"/>
      <c r="D22" s="1"/>
      <c r="E22" s="1"/>
      <c r="F22" s="1" t="s">
        <v>61</v>
      </c>
      <c r="G22" s="1"/>
      <c r="H22" s="1"/>
      <c r="I22" s="1"/>
      <c r="J22" s="1" t="s">
        <v>61</v>
      </c>
      <c r="K22" s="1"/>
      <c r="L22" s="1" t="s">
        <v>61</v>
      </c>
      <c r="M22" s="1"/>
      <c r="N22" s="1"/>
      <c r="O22" s="1"/>
      <c r="P22" s="1" t="s">
        <v>0</v>
      </c>
    </row>
    <row r="23" spans="1:16" ht="35.25" customHeight="1">
      <c r="A23" s="3" t="s">
        <v>1</v>
      </c>
      <c r="B23" s="3">
        <v>2550</v>
      </c>
      <c r="C23" s="3">
        <v>2551</v>
      </c>
      <c r="D23" s="4" t="s">
        <v>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  <c r="O23" s="3">
        <v>2557</v>
      </c>
      <c r="P23" s="4" t="s">
        <v>2</v>
      </c>
    </row>
    <row r="24" spans="1:16" ht="35.25" customHeight="1">
      <c r="A24" s="5" t="s">
        <v>4</v>
      </c>
      <c r="B24" s="76">
        <v>1679.39195776</v>
      </c>
      <c r="C24" s="76">
        <v>1665.7795689900001</v>
      </c>
      <c r="D24" s="4">
        <f>(C24-B24)/B24*100</f>
        <v>-0.8105546002587893</v>
      </c>
      <c r="E24" s="76">
        <v>1682.6287724</v>
      </c>
      <c r="F24" s="4">
        <f aca="true" t="shared" si="6" ref="F24:F32">(E24-C24)/C24*100</f>
        <v>1.0114905791656335</v>
      </c>
      <c r="G24" s="76">
        <v>1693.02140513</v>
      </c>
      <c r="H24" s="4">
        <f>(G24-E24)/E24*100</f>
        <v>0.6176426375484259</v>
      </c>
      <c r="I24" s="76">
        <v>1938.39461942</v>
      </c>
      <c r="J24" s="4">
        <f aca="true" t="shared" si="7" ref="J24:J32">(I24-G24)/G24*100</f>
        <v>14.493213939676025</v>
      </c>
      <c r="K24" s="76">
        <v>2313.32238304</v>
      </c>
      <c r="L24" s="4">
        <f>(K24-I24)/I24*100</f>
        <v>19.342179340767302</v>
      </c>
      <c r="M24" s="76">
        <v>2312.7447635400003</v>
      </c>
      <c r="N24" s="4">
        <f aca="true" t="shared" si="8" ref="N24:N32">(M24-K24)/K24*100</f>
        <v>-0.024969260844689947</v>
      </c>
      <c r="O24" s="76">
        <v>1961.9378992599998</v>
      </c>
      <c r="P24" s="4">
        <f aca="true" t="shared" si="9" ref="P24:P32">(O24-M24)/M24*100</f>
        <v>-15.16842108175562</v>
      </c>
    </row>
    <row r="25" spans="1:16" ht="35.25" customHeight="1">
      <c r="A25" s="5" t="s">
        <v>5</v>
      </c>
      <c r="B25" s="76">
        <v>973.15565653</v>
      </c>
      <c r="C25" s="76">
        <v>1019.78954183</v>
      </c>
      <c r="D25" s="4">
        <f aca="true" t="shared" si="10" ref="D25:D32">(C25-B25)/B25*100</f>
        <v>4.792027358324497</v>
      </c>
      <c r="E25" s="76">
        <v>967.13017781</v>
      </c>
      <c r="F25" s="4">
        <f t="shared" si="6"/>
        <v>-5.16374819117123</v>
      </c>
      <c r="G25" s="76">
        <v>1314.42450176</v>
      </c>
      <c r="H25" s="4">
        <f aca="true" t="shared" si="11" ref="H25:H32">(G25-E25)/E25*100</f>
        <v>35.90978049474419</v>
      </c>
      <c r="I25" s="76">
        <v>1417.82587829</v>
      </c>
      <c r="J25" s="4">
        <f t="shared" si="7"/>
        <v>7.8666653270344975</v>
      </c>
      <c r="K25" s="76">
        <v>1619.1689591599998</v>
      </c>
      <c r="L25" s="4">
        <f aca="true" t="shared" si="12" ref="L25:L32">(K25-I25)/I25*100</f>
        <v>14.20083269412701</v>
      </c>
      <c r="M25" s="76">
        <v>1787.11516259</v>
      </c>
      <c r="N25" s="4">
        <f t="shared" si="8"/>
        <v>10.372370497834156</v>
      </c>
      <c r="O25" s="76">
        <v>1753.38452786</v>
      </c>
      <c r="P25" s="4">
        <f t="shared" si="9"/>
        <v>-1.8874348691169658</v>
      </c>
    </row>
    <row r="26" spans="1:16" ht="35.25" customHeight="1">
      <c r="A26" s="5" t="s">
        <v>6</v>
      </c>
      <c r="B26" s="76">
        <v>0.36446265</v>
      </c>
      <c r="C26" s="76">
        <v>0.00544666999999994</v>
      </c>
      <c r="D26" s="4">
        <f t="shared" si="10"/>
        <v>-98.5055615438235</v>
      </c>
      <c r="E26" s="76">
        <v>0.01421566</v>
      </c>
      <c r="F26" s="4">
        <f t="shared" si="6"/>
        <v>160.99726989151458</v>
      </c>
      <c r="G26" s="7">
        <v>0</v>
      </c>
      <c r="H26" s="4">
        <f t="shared" si="11"/>
        <v>-100</v>
      </c>
      <c r="I26" s="7">
        <v>0.21003199</v>
      </c>
      <c r="J26" s="4" t="e">
        <f t="shared" si="7"/>
        <v>#DIV/0!</v>
      </c>
      <c r="K26" s="7">
        <v>0</v>
      </c>
      <c r="L26" s="4">
        <f t="shared" si="12"/>
        <v>-100</v>
      </c>
      <c r="M26" s="7">
        <v>0</v>
      </c>
      <c r="N26" s="4" t="e">
        <f t="shared" si="8"/>
        <v>#DIV/0!</v>
      </c>
      <c r="O26" s="7">
        <v>0</v>
      </c>
      <c r="P26" s="4" t="e">
        <f t="shared" si="9"/>
        <v>#DIV/0!</v>
      </c>
    </row>
    <row r="27" spans="1:16" ht="35.25" customHeight="1">
      <c r="A27" s="5" t="s">
        <v>7</v>
      </c>
      <c r="B27" s="76">
        <v>1628.8392326499998</v>
      </c>
      <c r="C27" s="76">
        <v>1753.1571630700003</v>
      </c>
      <c r="D27" s="4">
        <f t="shared" si="10"/>
        <v>7.632302066898555</v>
      </c>
      <c r="E27" s="76">
        <v>1718.4759410000001</v>
      </c>
      <c r="F27" s="4">
        <f t="shared" si="6"/>
        <v>-1.9782152336684344</v>
      </c>
      <c r="G27" s="76">
        <v>1885.3470064099997</v>
      </c>
      <c r="H27" s="4">
        <f t="shared" si="11"/>
        <v>9.710410336783386</v>
      </c>
      <c r="I27" s="76">
        <v>1835.7671278500002</v>
      </c>
      <c r="J27" s="4">
        <f t="shared" si="7"/>
        <v>-2.6297481785280215</v>
      </c>
      <c r="K27" s="76">
        <v>1982.5030126100003</v>
      </c>
      <c r="L27" s="4">
        <f t="shared" si="12"/>
        <v>7.993164412517459</v>
      </c>
      <c r="M27" s="76">
        <v>2250.34667972</v>
      </c>
      <c r="N27" s="4">
        <f t="shared" si="8"/>
        <v>13.510378819418726</v>
      </c>
      <c r="O27" s="76">
        <v>2549.0824936900003</v>
      </c>
      <c r="P27" s="4">
        <f t="shared" si="9"/>
        <v>13.275101861512766</v>
      </c>
    </row>
    <row r="28" spans="1:16" ht="35.25" customHeight="1">
      <c r="A28" s="5" t="s">
        <v>8</v>
      </c>
      <c r="B28" s="76">
        <v>318.60643287000005</v>
      </c>
      <c r="C28" s="76">
        <v>188.59533361545456</v>
      </c>
      <c r="D28" s="4">
        <f t="shared" si="10"/>
        <v>-40.80617521856299</v>
      </c>
      <c r="E28" s="76">
        <v>93.21749510999999</v>
      </c>
      <c r="F28" s="4">
        <f t="shared" si="6"/>
        <v>-50.572745718051415</v>
      </c>
      <c r="G28" s="76">
        <v>210.99803427000003</v>
      </c>
      <c r="H28" s="4">
        <f t="shared" si="11"/>
        <v>126.35025112079528</v>
      </c>
      <c r="I28" s="76">
        <v>390.4181016</v>
      </c>
      <c r="J28" s="4">
        <f t="shared" si="7"/>
        <v>85.03399946390408</v>
      </c>
      <c r="K28" s="76">
        <v>498.09484684999995</v>
      </c>
      <c r="L28" s="4">
        <f t="shared" si="12"/>
        <v>27.579854727207138</v>
      </c>
      <c r="M28" s="76">
        <v>587.9773935799999</v>
      </c>
      <c r="N28" s="4">
        <f t="shared" si="8"/>
        <v>18.04526734183778</v>
      </c>
      <c r="O28" s="76">
        <v>663.2472497299999</v>
      </c>
      <c r="P28" s="4">
        <f t="shared" si="9"/>
        <v>12.801488113634225</v>
      </c>
    </row>
    <row r="29" spans="1:16" ht="35.25" customHeight="1">
      <c r="A29" s="5" t="s">
        <v>9</v>
      </c>
      <c r="B29" s="7">
        <v>0</v>
      </c>
      <c r="C29" s="7">
        <v>0</v>
      </c>
      <c r="D29" s="4" t="e">
        <f t="shared" si="10"/>
        <v>#DIV/0!</v>
      </c>
      <c r="E29" s="7">
        <v>0</v>
      </c>
      <c r="F29" s="4" t="e">
        <f t="shared" si="6"/>
        <v>#DIV/0!</v>
      </c>
      <c r="G29" s="7">
        <v>0</v>
      </c>
      <c r="H29" s="4" t="e">
        <f t="shared" si="11"/>
        <v>#DIV/0!</v>
      </c>
      <c r="I29" s="7">
        <v>0</v>
      </c>
      <c r="J29" s="4" t="e">
        <f t="shared" si="7"/>
        <v>#DIV/0!</v>
      </c>
      <c r="K29" s="7">
        <v>0</v>
      </c>
      <c r="L29" s="4" t="e">
        <f t="shared" si="12"/>
        <v>#DIV/0!</v>
      </c>
      <c r="M29" s="7">
        <v>0</v>
      </c>
      <c r="N29" s="4" t="e">
        <f t="shared" si="8"/>
        <v>#DIV/0!</v>
      </c>
      <c r="O29" s="7">
        <v>0</v>
      </c>
      <c r="P29" s="4" t="e">
        <f t="shared" si="9"/>
        <v>#DIV/0!</v>
      </c>
    </row>
    <row r="30" spans="1:16" ht="35.25" customHeight="1">
      <c r="A30" s="5" t="s">
        <v>10</v>
      </c>
      <c r="B30" s="76">
        <v>126.79583405999999</v>
      </c>
      <c r="C30" s="76">
        <v>149.34917573</v>
      </c>
      <c r="D30" s="4">
        <f t="shared" si="10"/>
        <v>17.787131444182737</v>
      </c>
      <c r="E30" s="76">
        <v>140.12054504</v>
      </c>
      <c r="F30" s="4">
        <f t="shared" si="6"/>
        <v>-6.179231083728203</v>
      </c>
      <c r="G30" s="76">
        <v>162.02574839999997</v>
      </c>
      <c r="H30" s="4">
        <f t="shared" si="11"/>
        <v>15.633113155352577</v>
      </c>
      <c r="I30" s="7">
        <v>182.94090293</v>
      </c>
      <c r="J30" s="4">
        <f t="shared" si="7"/>
        <v>12.90853752353353</v>
      </c>
      <c r="K30" s="7">
        <v>196.40642741</v>
      </c>
      <c r="L30" s="4">
        <f t="shared" si="12"/>
        <v>7.360587088144204</v>
      </c>
      <c r="M30" s="7">
        <v>214.24356414999997</v>
      </c>
      <c r="N30" s="4">
        <f t="shared" si="8"/>
        <v>9.081747972923926</v>
      </c>
      <c r="O30" s="7">
        <v>209.98634701000003</v>
      </c>
      <c r="P30" s="4">
        <f t="shared" si="9"/>
        <v>-1.9870921942930804</v>
      </c>
    </row>
    <row r="31" spans="1:16" ht="35.25" customHeight="1">
      <c r="A31" s="5" t="s">
        <v>11</v>
      </c>
      <c r="B31" s="76">
        <v>3.53513814</v>
      </c>
      <c r="C31" s="76">
        <v>3.4981530000000003</v>
      </c>
      <c r="D31" s="4">
        <f t="shared" si="10"/>
        <v>-1.046214844662326</v>
      </c>
      <c r="E31" s="76">
        <v>3.36834339</v>
      </c>
      <c r="F31" s="4">
        <f t="shared" si="6"/>
        <v>-3.7108042444112685</v>
      </c>
      <c r="G31" s="76">
        <v>3.48259828</v>
      </c>
      <c r="H31" s="4">
        <f t="shared" si="11"/>
        <v>3.3920202536119626</v>
      </c>
      <c r="I31" s="76">
        <v>3.4965772</v>
      </c>
      <c r="J31" s="4">
        <f t="shared" si="7"/>
        <v>0.4013934102098048</v>
      </c>
      <c r="K31" s="76">
        <v>3.27286213</v>
      </c>
      <c r="L31" s="4">
        <f t="shared" si="12"/>
        <v>-6.398116134830369</v>
      </c>
      <c r="M31" s="76">
        <v>3.9171222999999995</v>
      </c>
      <c r="N31" s="4">
        <f t="shared" si="8"/>
        <v>19.684916272351487</v>
      </c>
      <c r="O31" s="76">
        <v>4.0268106</v>
      </c>
      <c r="P31" s="4">
        <f t="shared" si="9"/>
        <v>2.8002265847048133</v>
      </c>
    </row>
    <row r="32" spans="1:16" ht="35.25" customHeight="1">
      <c r="A32" s="3" t="s">
        <v>3</v>
      </c>
      <c r="B32" s="76">
        <f>SUM(B24:B31)</f>
        <v>4730.688714659999</v>
      </c>
      <c r="C32" s="76">
        <f>SUM(C24:C31)</f>
        <v>4780.174382905454</v>
      </c>
      <c r="D32" s="4">
        <f t="shared" si="10"/>
        <v>1.046056319286087</v>
      </c>
      <c r="E32" s="76">
        <f>SUM(E24:E31)</f>
        <v>4604.95549041</v>
      </c>
      <c r="F32" s="4">
        <f t="shared" si="6"/>
        <v>-3.6655334818340664</v>
      </c>
      <c r="G32" s="76">
        <f>SUM(G24:G31)</f>
        <v>5269.2992942500005</v>
      </c>
      <c r="H32" s="4">
        <f t="shared" si="11"/>
        <v>14.4267149861388</v>
      </c>
      <c r="I32" s="76">
        <f>SUM(I24:I31)</f>
        <v>5769.05323928</v>
      </c>
      <c r="J32" s="4">
        <f t="shared" si="7"/>
        <v>9.484258098137335</v>
      </c>
      <c r="K32" s="76">
        <f>SUM(K24:K31)</f>
        <v>6612.7684912</v>
      </c>
      <c r="L32" s="4">
        <f t="shared" si="12"/>
        <v>14.624847733686364</v>
      </c>
      <c r="M32" s="76">
        <f>SUM(M24:M31)</f>
        <v>7156.344685880001</v>
      </c>
      <c r="N32" s="4">
        <f t="shared" si="8"/>
        <v>8.220100180482184</v>
      </c>
      <c r="O32" s="76">
        <f>SUM(O24:O31)</f>
        <v>7141.66532815</v>
      </c>
      <c r="P32" s="4">
        <f t="shared" si="9"/>
        <v>-0.20512368219160695</v>
      </c>
    </row>
    <row r="35" spans="1:16" ht="35.25" customHeight="1">
      <c r="A35" s="241" t="s">
        <v>299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16" ht="35.25" customHeight="1">
      <c r="A36" s="241" t="s">
        <v>325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5.25" customHeight="1">
      <c r="A38" s="1"/>
      <c r="B38" s="1"/>
      <c r="C38" s="1"/>
      <c r="D38" s="1"/>
      <c r="E38" s="1"/>
      <c r="F38" s="1" t="s">
        <v>61</v>
      </c>
      <c r="G38" s="1"/>
      <c r="H38" s="1"/>
      <c r="I38" s="1"/>
      <c r="J38" s="1" t="s">
        <v>61</v>
      </c>
      <c r="K38" s="1"/>
      <c r="L38" s="1" t="s">
        <v>61</v>
      </c>
      <c r="M38" s="1"/>
      <c r="N38" s="1"/>
      <c r="O38" s="1"/>
      <c r="P38" s="1" t="s">
        <v>0</v>
      </c>
    </row>
    <row r="39" spans="1:16" ht="35.25" customHeight="1">
      <c r="A39" s="3" t="s">
        <v>1</v>
      </c>
      <c r="B39" s="3">
        <v>2550</v>
      </c>
      <c r="C39" s="3">
        <v>2551</v>
      </c>
      <c r="D39" s="4" t="s">
        <v>2</v>
      </c>
      <c r="E39" s="3">
        <v>2552</v>
      </c>
      <c r="F39" s="4" t="s">
        <v>2</v>
      </c>
      <c r="G39" s="3">
        <v>2553</v>
      </c>
      <c r="H39" s="4" t="s">
        <v>2</v>
      </c>
      <c r="I39" s="3">
        <v>2554</v>
      </c>
      <c r="J39" s="4" t="s">
        <v>2</v>
      </c>
      <c r="K39" s="3">
        <v>2555</v>
      </c>
      <c r="L39" s="4" t="s">
        <v>2</v>
      </c>
      <c r="M39" s="3">
        <v>2556</v>
      </c>
      <c r="N39" s="4" t="s">
        <v>2</v>
      </c>
      <c r="O39" s="3">
        <v>2557</v>
      </c>
      <c r="P39" s="4" t="s">
        <v>2</v>
      </c>
    </row>
    <row r="40" spans="1:16" ht="35.25" customHeight="1">
      <c r="A40" s="5" t="s">
        <v>4</v>
      </c>
      <c r="B40" s="78">
        <v>384.13439825</v>
      </c>
      <c r="C40" s="78">
        <v>389.08914752</v>
      </c>
      <c r="D40" s="4">
        <f>(C40-B40)/B40*100</f>
        <v>1.2898478481938396</v>
      </c>
      <c r="E40" s="76">
        <v>344.7872121600001</v>
      </c>
      <c r="F40" s="4">
        <f aca="true" t="shared" si="13" ref="F40:H48">(E40-C40)/C40*100</f>
        <v>-11.38606297358183</v>
      </c>
      <c r="G40" s="76">
        <v>393.03351856000006</v>
      </c>
      <c r="H40" s="4">
        <f t="shared" si="13"/>
        <v>13.993067230582515</v>
      </c>
      <c r="I40" s="76">
        <v>425.44465243</v>
      </c>
      <c r="J40" s="4">
        <f aca="true" t="shared" si="14" ref="J40:J48">(I40-G40)/G40*100</f>
        <v>8.24640452772277</v>
      </c>
      <c r="K40" s="76">
        <v>506.54368822000004</v>
      </c>
      <c r="L40" s="4">
        <f aca="true" t="shared" si="15" ref="L40:L48">(K40-I40)/I40*100</f>
        <v>19.062182431202032</v>
      </c>
      <c r="M40" s="76">
        <v>579.03592244</v>
      </c>
      <c r="N40" s="4">
        <f aca="true" t="shared" si="16" ref="N40:N48">(M40-K40)/K40*100</f>
        <v>14.311151418101463</v>
      </c>
      <c r="O40" s="76">
        <v>497.83767035000005</v>
      </c>
      <c r="P40" s="4">
        <f aca="true" t="shared" si="17" ref="P40:P48">(O40-M40)/M40*100</f>
        <v>-14.02300771735173</v>
      </c>
    </row>
    <row r="41" spans="1:16" ht="35.25" customHeight="1">
      <c r="A41" s="5" t="s">
        <v>5</v>
      </c>
      <c r="B41" s="78">
        <v>190.97736373000004</v>
      </c>
      <c r="C41" s="78">
        <v>219.46095106</v>
      </c>
      <c r="D41" s="4">
        <f aca="true" t="shared" si="18" ref="D41:D48">(C41-B41)/B41*100</f>
        <v>14.914640548850336</v>
      </c>
      <c r="E41" s="76">
        <v>183.52260113</v>
      </c>
      <c r="F41" s="4">
        <f t="shared" si="13"/>
        <v>-16.375737805025082</v>
      </c>
      <c r="G41" s="76">
        <v>219.91472895000004</v>
      </c>
      <c r="H41" s="4">
        <f t="shared" si="13"/>
        <v>19.829779872301028</v>
      </c>
      <c r="I41" s="76">
        <v>272.1053922</v>
      </c>
      <c r="J41" s="4">
        <f t="shared" si="14"/>
        <v>23.73222725880541</v>
      </c>
      <c r="K41" s="76">
        <v>310.37966507000004</v>
      </c>
      <c r="L41" s="4">
        <f t="shared" si="15"/>
        <v>14.065973687823178</v>
      </c>
      <c r="M41" s="76">
        <v>333.67337226999996</v>
      </c>
      <c r="N41" s="4">
        <f t="shared" si="16"/>
        <v>7.50490764101652</v>
      </c>
      <c r="O41" s="76">
        <v>400.33136893999995</v>
      </c>
      <c r="P41" s="4">
        <f t="shared" si="17"/>
        <v>19.977020106975164</v>
      </c>
    </row>
    <row r="42" spans="1:16" ht="35.25" customHeight="1">
      <c r="A42" s="5" t="s">
        <v>6</v>
      </c>
      <c r="B42" s="78">
        <v>0.0045454499999999995</v>
      </c>
      <c r="C42" s="78">
        <v>0.03381818</v>
      </c>
      <c r="D42" s="4">
        <f t="shared" si="18"/>
        <v>644.0007040007042</v>
      </c>
      <c r="E42" s="78">
        <v>0</v>
      </c>
      <c r="F42" s="4">
        <f t="shared" si="13"/>
        <v>-100</v>
      </c>
      <c r="G42" s="78">
        <v>0</v>
      </c>
      <c r="H42" s="4" t="e">
        <f t="shared" si="13"/>
        <v>#DIV/0!</v>
      </c>
      <c r="I42" s="78">
        <v>0</v>
      </c>
      <c r="J42" s="4" t="e">
        <f t="shared" si="14"/>
        <v>#DIV/0!</v>
      </c>
      <c r="K42" s="78">
        <v>0</v>
      </c>
      <c r="L42" s="4" t="e">
        <f t="shared" si="15"/>
        <v>#DIV/0!</v>
      </c>
      <c r="M42" s="78">
        <v>0</v>
      </c>
      <c r="N42" s="4" t="e">
        <f t="shared" si="16"/>
        <v>#DIV/0!</v>
      </c>
      <c r="O42" s="78">
        <v>0</v>
      </c>
      <c r="P42" s="4" t="e">
        <f t="shared" si="17"/>
        <v>#DIV/0!</v>
      </c>
    </row>
    <row r="43" spans="1:16" ht="35.25" customHeight="1">
      <c r="A43" s="5" t="s">
        <v>7</v>
      </c>
      <c r="B43" s="78">
        <v>307.17528618999995</v>
      </c>
      <c r="C43" s="78">
        <v>366.78589552000005</v>
      </c>
      <c r="D43" s="4">
        <f t="shared" si="18"/>
        <v>19.406056414684546</v>
      </c>
      <c r="E43" s="76">
        <v>319.63958422999997</v>
      </c>
      <c r="F43" s="4">
        <f t="shared" si="13"/>
        <v>-12.853905198061058</v>
      </c>
      <c r="G43" s="76">
        <v>363.40076772000003</v>
      </c>
      <c r="H43" s="4">
        <f t="shared" si="13"/>
        <v>13.690789767299677</v>
      </c>
      <c r="I43" s="76">
        <v>401.72270380000003</v>
      </c>
      <c r="J43" s="4">
        <f t="shared" si="14"/>
        <v>10.545364645329263</v>
      </c>
      <c r="K43" s="76">
        <v>529.3160194999999</v>
      </c>
      <c r="L43" s="4">
        <f t="shared" si="15"/>
        <v>31.761539612539043</v>
      </c>
      <c r="M43" s="76">
        <v>617.90139927</v>
      </c>
      <c r="N43" s="4">
        <f t="shared" si="16"/>
        <v>16.73582066412408</v>
      </c>
      <c r="O43" s="76">
        <v>716.25487359</v>
      </c>
      <c r="P43" s="4">
        <f t="shared" si="17"/>
        <v>15.917341251564835</v>
      </c>
    </row>
    <row r="44" spans="1:16" ht="35.25" customHeight="1">
      <c r="A44" s="5" t="s">
        <v>8</v>
      </c>
      <c r="B44" s="78">
        <v>135.63732332000004</v>
      </c>
      <c r="C44" s="78">
        <v>88.54520392000002</v>
      </c>
      <c r="D44" s="4">
        <f t="shared" si="18"/>
        <v>-34.71914532617157</v>
      </c>
      <c r="E44" s="76">
        <v>31.497918539999993</v>
      </c>
      <c r="F44" s="4">
        <f t="shared" si="13"/>
        <v>-64.4273013720109</v>
      </c>
      <c r="G44" s="76">
        <v>91.05046049</v>
      </c>
      <c r="H44" s="4">
        <f t="shared" si="13"/>
        <v>189.0681819954952</v>
      </c>
      <c r="I44" s="76">
        <v>198.07436664</v>
      </c>
      <c r="J44" s="4">
        <f t="shared" si="14"/>
        <v>117.54350892245552</v>
      </c>
      <c r="K44" s="76">
        <v>277.79749791999996</v>
      </c>
      <c r="L44" s="4">
        <f t="shared" si="15"/>
        <v>40.24909059782414</v>
      </c>
      <c r="M44" s="76">
        <v>364.73172395999995</v>
      </c>
      <c r="N44" s="4">
        <f t="shared" si="16"/>
        <v>31.29409972764956</v>
      </c>
      <c r="O44" s="76">
        <v>371.07305067</v>
      </c>
      <c r="P44" s="4">
        <f t="shared" si="17"/>
        <v>1.7386276798602482</v>
      </c>
    </row>
    <row r="45" spans="1:16" ht="35.25" customHeight="1">
      <c r="A45" s="5" t="s">
        <v>9</v>
      </c>
      <c r="B45" s="78">
        <v>0</v>
      </c>
      <c r="C45" s="78">
        <v>0</v>
      </c>
      <c r="D45" s="4" t="e">
        <f t="shared" si="18"/>
        <v>#DIV/0!</v>
      </c>
      <c r="E45" s="7">
        <v>0</v>
      </c>
      <c r="F45" s="4" t="e">
        <f t="shared" si="13"/>
        <v>#DIV/0!</v>
      </c>
      <c r="G45" s="7">
        <v>0</v>
      </c>
      <c r="H45" s="4" t="e">
        <f t="shared" si="13"/>
        <v>#DIV/0!</v>
      </c>
      <c r="I45" s="78">
        <v>0</v>
      </c>
      <c r="J45" s="4" t="e">
        <f t="shared" si="14"/>
        <v>#DIV/0!</v>
      </c>
      <c r="K45" s="78">
        <v>0</v>
      </c>
      <c r="L45" s="4" t="e">
        <f t="shared" si="15"/>
        <v>#DIV/0!</v>
      </c>
      <c r="M45" s="78">
        <v>0</v>
      </c>
      <c r="N45" s="4" t="e">
        <f t="shared" si="16"/>
        <v>#DIV/0!</v>
      </c>
      <c r="O45" s="78">
        <v>0</v>
      </c>
      <c r="P45" s="4" t="e">
        <f t="shared" si="17"/>
        <v>#DIV/0!</v>
      </c>
    </row>
    <row r="46" spans="1:16" ht="35.25" customHeight="1">
      <c r="A46" s="5" t="s">
        <v>10</v>
      </c>
      <c r="B46" s="78">
        <v>36.40927016</v>
      </c>
      <c r="C46" s="78">
        <v>43.049483179999996</v>
      </c>
      <c r="D46" s="4">
        <f t="shared" si="18"/>
        <v>18.23769878061186</v>
      </c>
      <c r="E46" s="76">
        <v>37.625351249999994</v>
      </c>
      <c r="F46" s="4">
        <f t="shared" si="13"/>
        <v>-12.599760855015221</v>
      </c>
      <c r="G46" s="76">
        <v>48.45588375</v>
      </c>
      <c r="H46" s="4">
        <f t="shared" si="13"/>
        <v>28.785199712919642</v>
      </c>
      <c r="I46" s="7">
        <v>51.387025830000006</v>
      </c>
      <c r="J46" s="4">
        <f t="shared" si="14"/>
        <v>6.049094254730228</v>
      </c>
      <c r="K46" s="7">
        <v>66.77567748999999</v>
      </c>
      <c r="L46" s="4">
        <f t="shared" si="15"/>
        <v>29.94656999786124</v>
      </c>
      <c r="M46" s="7">
        <v>69.91940445</v>
      </c>
      <c r="N46" s="4">
        <f t="shared" si="16"/>
        <v>4.707892271809296</v>
      </c>
      <c r="O46" s="7">
        <v>62.97588622000001</v>
      </c>
      <c r="P46" s="4">
        <f t="shared" si="17"/>
        <v>-9.93074567013134</v>
      </c>
    </row>
    <row r="47" spans="1:16" ht="35.25" customHeight="1">
      <c r="A47" s="5" t="s">
        <v>11</v>
      </c>
      <c r="B47" s="78">
        <v>1.6384950699999998</v>
      </c>
      <c r="C47" s="78">
        <v>1.8587468500000002</v>
      </c>
      <c r="D47" s="4">
        <f t="shared" si="18"/>
        <v>13.442321800821796</v>
      </c>
      <c r="E47" s="76">
        <v>1.4386737199999997</v>
      </c>
      <c r="F47" s="4">
        <f t="shared" si="13"/>
        <v>-22.599803195362533</v>
      </c>
      <c r="G47" s="76">
        <v>1.8336141299999997</v>
      </c>
      <c r="H47" s="4">
        <f t="shared" si="13"/>
        <v>27.45170114040869</v>
      </c>
      <c r="I47" s="76">
        <v>1.8085915000000001</v>
      </c>
      <c r="J47" s="4">
        <f t="shared" si="14"/>
        <v>-1.3646617132035084</v>
      </c>
      <c r="K47" s="76">
        <v>1.8367</v>
      </c>
      <c r="L47" s="4">
        <f t="shared" si="15"/>
        <v>1.5541652164128754</v>
      </c>
      <c r="M47" s="76">
        <v>2.3257105000000005</v>
      </c>
      <c r="N47" s="4">
        <f t="shared" si="16"/>
        <v>26.624407905482684</v>
      </c>
      <c r="O47" s="76">
        <v>2.2819245000000006</v>
      </c>
      <c r="P47" s="4">
        <f t="shared" si="17"/>
        <v>-1.8826934822713262</v>
      </c>
    </row>
    <row r="48" spans="1:16" ht="35.25" customHeight="1">
      <c r="A48" s="3" t="s">
        <v>3</v>
      </c>
      <c r="B48" s="76">
        <f>SUM(B40:B47)</f>
        <v>1055.97668217</v>
      </c>
      <c r="C48" s="76">
        <f>SUM(C40:C47)</f>
        <v>1108.82324623</v>
      </c>
      <c r="D48" s="4">
        <f t="shared" si="18"/>
        <v>5.004519981577804</v>
      </c>
      <c r="E48" s="76">
        <f>SUM(E40:E47)</f>
        <v>918.51134103</v>
      </c>
      <c r="F48" s="4">
        <f t="shared" si="13"/>
        <v>-17.163412279374608</v>
      </c>
      <c r="G48" s="76">
        <f>SUM(G40:G47)</f>
        <v>1117.6889736</v>
      </c>
      <c r="H48" s="4">
        <f t="shared" si="13"/>
        <v>21.68483106007665</v>
      </c>
      <c r="I48" s="76">
        <f>SUM(I40:I47)</f>
        <v>1350.5427324000002</v>
      </c>
      <c r="J48" s="4">
        <f t="shared" si="14"/>
        <v>20.83350236962561</v>
      </c>
      <c r="K48" s="76">
        <f>SUM(K40:K47)</f>
        <v>1692.6492481999996</v>
      </c>
      <c r="L48" s="4">
        <f t="shared" si="15"/>
        <v>25.331039706685505</v>
      </c>
      <c r="M48" s="76">
        <f>SUM(M40:M47)</f>
        <v>1967.58753289</v>
      </c>
      <c r="N48" s="4">
        <f t="shared" si="16"/>
        <v>16.243074871086</v>
      </c>
      <c r="O48" s="76">
        <f>SUM(O40:O47)</f>
        <v>2050.75477427</v>
      </c>
      <c r="P48" s="4">
        <f t="shared" si="17"/>
        <v>4.22686360783368</v>
      </c>
    </row>
    <row r="51" spans="1:16" ht="35.25" customHeight="1">
      <c r="A51" s="241" t="s">
        <v>169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 ht="35.25" customHeight="1">
      <c r="A52" s="241" t="s">
        <v>325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3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5.2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0</v>
      </c>
    </row>
    <row r="55" spans="1:16" ht="35.25" customHeight="1">
      <c r="A55" s="3" t="s">
        <v>1</v>
      </c>
      <c r="B55" s="3">
        <v>2550</v>
      </c>
      <c r="C55" s="3">
        <v>2551</v>
      </c>
      <c r="D55" s="4" t="s">
        <v>2</v>
      </c>
      <c r="E55" s="3">
        <v>2552</v>
      </c>
      <c r="F55" s="4" t="s">
        <v>2</v>
      </c>
      <c r="G55" s="3">
        <v>2553</v>
      </c>
      <c r="H55" s="4" t="s">
        <v>2</v>
      </c>
      <c r="I55" s="3">
        <v>2554</v>
      </c>
      <c r="J55" s="4" t="s">
        <v>2</v>
      </c>
      <c r="K55" s="3">
        <v>2555</v>
      </c>
      <c r="L55" s="4" t="s">
        <v>2</v>
      </c>
      <c r="M55" s="3">
        <v>2556</v>
      </c>
      <c r="N55" s="4" t="s">
        <v>2</v>
      </c>
      <c r="O55" s="3">
        <v>2557</v>
      </c>
      <c r="P55" s="4" t="s">
        <v>2</v>
      </c>
    </row>
    <row r="56" spans="1:16" ht="35.25" customHeight="1">
      <c r="A56" s="5" t="s">
        <v>4</v>
      </c>
      <c r="B56" s="76">
        <v>790.76852616</v>
      </c>
      <c r="C56" s="76">
        <v>418.57061226999997</v>
      </c>
      <c r="D56" s="4">
        <f>(C56-B56)/B56*100</f>
        <v>-47.06787151701729</v>
      </c>
      <c r="E56" s="76">
        <v>378.22038629</v>
      </c>
      <c r="F56" s="4">
        <f aca="true" t="shared" si="19" ref="F56:H64">(E56-C56)/C56*100</f>
        <v>-9.640004529026022</v>
      </c>
      <c r="G56" s="76">
        <v>386.02805693999994</v>
      </c>
      <c r="H56" s="4">
        <f t="shared" si="19"/>
        <v>2.0643177716003382</v>
      </c>
      <c r="I56" s="76">
        <v>426.8680566399999</v>
      </c>
      <c r="J56" s="4">
        <f aca="true" t="shared" si="20" ref="J56:J64">(I56-G56)/G56*100</f>
        <v>10.579541814585694</v>
      </c>
      <c r="K56" s="76">
        <v>515.2367208000001</v>
      </c>
      <c r="L56" s="4">
        <f aca="true" t="shared" si="21" ref="L56:L64">(K56-I56)/I56*100</f>
        <v>20.7016343306583</v>
      </c>
      <c r="M56" s="76">
        <v>586.80969559</v>
      </c>
      <c r="N56" s="4">
        <f aca="true" t="shared" si="22" ref="N56:N64">(M56-K56)/K56*100</f>
        <v>13.891279852660684</v>
      </c>
      <c r="O56" s="76">
        <v>485.32524136</v>
      </c>
      <c r="P56" s="4">
        <f aca="true" t="shared" si="23" ref="P56:P64">(O56-M56)/M56*100</f>
        <v>-17.29427018549239</v>
      </c>
    </row>
    <row r="57" spans="1:16" ht="35.25" customHeight="1">
      <c r="A57" s="5" t="s">
        <v>5</v>
      </c>
      <c r="B57" s="76">
        <v>376.43295124</v>
      </c>
      <c r="C57" s="76">
        <v>490.73403274</v>
      </c>
      <c r="D57" s="4">
        <f aca="true" t="shared" si="24" ref="D57:D64">(C57-B57)/B57*100</f>
        <v>30.36426038780163</v>
      </c>
      <c r="E57" s="76">
        <v>422.99168258000003</v>
      </c>
      <c r="F57" s="4">
        <f t="shared" si="19"/>
        <v>-13.80429023472499</v>
      </c>
      <c r="G57" s="76">
        <v>538.82960999</v>
      </c>
      <c r="H57" s="4">
        <f t="shared" si="19"/>
        <v>27.385391292674328</v>
      </c>
      <c r="I57" s="76">
        <v>631.0230544699999</v>
      </c>
      <c r="J57" s="4">
        <f t="shared" si="20"/>
        <v>17.109943991702853</v>
      </c>
      <c r="K57" s="76">
        <v>589.99084971</v>
      </c>
      <c r="L57" s="4">
        <f t="shared" si="21"/>
        <v>-6.502489008814916</v>
      </c>
      <c r="M57" s="76">
        <v>576.15119964</v>
      </c>
      <c r="N57" s="4">
        <f t="shared" si="22"/>
        <v>-2.345739781693683</v>
      </c>
      <c r="O57" s="76">
        <v>576.5884818300001</v>
      </c>
      <c r="P57" s="4">
        <f t="shared" si="23"/>
        <v>0.07589712392742778</v>
      </c>
    </row>
    <row r="58" spans="1:16" ht="35.25" customHeight="1">
      <c r="A58" s="5" t="s">
        <v>6</v>
      </c>
      <c r="B58" s="78">
        <v>0</v>
      </c>
      <c r="C58" s="78">
        <v>0</v>
      </c>
      <c r="D58" s="4" t="e">
        <f t="shared" si="24"/>
        <v>#DIV/0!</v>
      </c>
      <c r="E58" s="78">
        <v>0</v>
      </c>
      <c r="F58" s="4" t="e">
        <f t="shared" si="19"/>
        <v>#DIV/0!</v>
      </c>
      <c r="G58" s="78">
        <v>0</v>
      </c>
      <c r="H58" s="4" t="e">
        <f t="shared" si="19"/>
        <v>#DIV/0!</v>
      </c>
      <c r="I58" s="78">
        <v>0</v>
      </c>
      <c r="J58" s="4" t="e">
        <f t="shared" si="20"/>
        <v>#DIV/0!</v>
      </c>
      <c r="K58" s="78">
        <v>0</v>
      </c>
      <c r="L58" s="4" t="e">
        <f t="shared" si="21"/>
        <v>#DIV/0!</v>
      </c>
      <c r="M58" s="78">
        <v>0</v>
      </c>
      <c r="N58" s="4" t="e">
        <f t="shared" si="22"/>
        <v>#DIV/0!</v>
      </c>
      <c r="O58" s="78">
        <v>0</v>
      </c>
      <c r="P58" s="4" t="e">
        <f t="shared" si="23"/>
        <v>#DIV/0!</v>
      </c>
    </row>
    <row r="59" spans="1:16" ht="35.25" customHeight="1">
      <c r="A59" s="5" t="s">
        <v>7</v>
      </c>
      <c r="B59" s="76">
        <v>478.71309838999997</v>
      </c>
      <c r="C59" s="76">
        <v>497.07266886800005</v>
      </c>
      <c r="D59" s="4">
        <f t="shared" si="24"/>
        <v>3.8351928409201013</v>
      </c>
      <c r="E59" s="76">
        <v>582.88364402</v>
      </c>
      <c r="F59" s="4">
        <f t="shared" si="19"/>
        <v>17.26326562017987</v>
      </c>
      <c r="G59" s="76">
        <v>643.21241766</v>
      </c>
      <c r="H59" s="4">
        <f t="shared" si="19"/>
        <v>10.350054296244757</v>
      </c>
      <c r="I59" s="76">
        <v>602.4901685400001</v>
      </c>
      <c r="J59" s="4">
        <f t="shared" si="20"/>
        <v>-6.331073219660002</v>
      </c>
      <c r="K59" s="76">
        <v>646.99561153</v>
      </c>
      <c r="L59" s="4">
        <f t="shared" si="21"/>
        <v>7.386916055053455</v>
      </c>
      <c r="M59" s="76">
        <v>715.13950548</v>
      </c>
      <c r="N59" s="4">
        <f t="shared" si="22"/>
        <v>10.532357984446746</v>
      </c>
      <c r="O59" s="76">
        <v>746.58112126</v>
      </c>
      <c r="P59" s="4">
        <f t="shared" si="23"/>
        <v>4.396570954207943</v>
      </c>
    </row>
    <row r="60" spans="1:16" ht="35.25" customHeight="1">
      <c r="A60" s="5" t="s">
        <v>8</v>
      </c>
      <c r="B60" s="76">
        <v>40.92702004</v>
      </c>
      <c r="C60" s="76">
        <v>35.81762496</v>
      </c>
      <c r="D60" s="4">
        <f t="shared" si="24"/>
        <v>-12.484161013937332</v>
      </c>
      <c r="E60" s="76">
        <v>22.37485607</v>
      </c>
      <c r="F60" s="4">
        <f t="shared" si="19"/>
        <v>-37.5311565326078</v>
      </c>
      <c r="G60" s="76">
        <v>33.53568094</v>
      </c>
      <c r="H60" s="4">
        <f t="shared" si="19"/>
        <v>49.88110240836065</v>
      </c>
      <c r="I60" s="76">
        <v>62.542540290000005</v>
      </c>
      <c r="J60" s="4">
        <f t="shared" si="20"/>
        <v>86.49551324721068</v>
      </c>
      <c r="K60" s="76">
        <v>72.77584687</v>
      </c>
      <c r="L60" s="4">
        <f t="shared" si="21"/>
        <v>16.362153715774486</v>
      </c>
      <c r="M60" s="76">
        <v>91.37631680999999</v>
      </c>
      <c r="N60" s="4">
        <f t="shared" si="22"/>
        <v>25.558575736296334</v>
      </c>
      <c r="O60" s="76">
        <v>83.15805195</v>
      </c>
      <c r="P60" s="4">
        <f t="shared" si="23"/>
        <v>-8.993867499702729</v>
      </c>
    </row>
    <row r="61" spans="1:16" ht="35.25" customHeight="1">
      <c r="A61" s="5" t="s">
        <v>9</v>
      </c>
      <c r="B61" s="78">
        <v>0</v>
      </c>
      <c r="C61" s="78">
        <v>0</v>
      </c>
      <c r="D61" s="4" t="e">
        <f t="shared" si="24"/>
        <v>#DIV/0!</v>
      </c>
      <c r="E61" s="7">
        <v>0</v>
      </c>
      <c r="F61" s="4" t="e">
        <f t="shared" si="19"/>
        <v>#DIV/0!</v>
      </c>
      <c r="G61" s="7">
        <v>0</v>
      </c>
      <c r="H61" s="4" t="e">
        <f t="shared" si="19"/>
        <v>#DIV/0!</v>
      </c>
      <c r="I61" s="7">
        <v>0</v>
      </c>
      <c r="J61" s="4" t="e">
        <f t="shared" si="20"/>
        <v>#DIV/0!</v>
      </c>
      <c r="K61" s="7">
        <v>0</v>
      </c>
      <c r="L61" s="4" t="e">
        <f t="shared" si="21"/>
        <v>#DIV/0!</v>
      </c>
      <c r="M61" s="7">
        <v>0</v>
      </c>
      <c r="N61" s="4" t="e">
        <f t="shared" si="22"/>
        <v>#DIV/0!</v>
      </c>
      <c r="O61" s="7">
        <v>0</v>
      </c>
      <c r="P61" s="4" t="e">
        <f t="shared" si="23"/>
        <v>#DIV/0!</v>
      </c>
    </row>
    <row r="62" spans="1:16" ht="35.25" customHeight="1">
      <c r="A62" s="5" t="s">
        <v>10</v>
      </c>
      <c r="B62" s="76">
        <v>38.8006493</v>
      </c>
      <c r="C62" s="76">
        <v>41.30718984</v>
      </c>
      <c r="D62" s="4">
        <f t="shared" si="24"/>
        <v>6.460047925022729</v>
      </c>
      <c r="E62" s="76">
        <v>46.540386119999994</v>
      </c>
      <c r="F62" s="4">
        <f t="shared" si="19"/>
        <v>12.668971915713339</v>
      </c>
      <c r="G62" s="76">
        <v>50.87163424</v>
      </c>
      <c r="H62" s="4">
        <f t="shared" si="19"/>
        <v>9.306429278073221</v>
      </c>
      <c r="I62" s="7">
        <v>53.25626325</v>
      </c>
      <c r="J62" s="4">
        <f t="shared" si="20"/>
        <v>4.687541585060753</v>
      </c>
      <c r="K62" s="7">
        <v>59.773075389999995</v>
      </c>
      <c r="L62" s="4">
        <f t="shared" si="21"/>
        <v>12.236705585985685</v>
      </c>
      <c r="M62" s="7">
        <v>66.22956341</v>
      </c>
      <c r="N62" s="4">
        <f t="shared" si="22"/>
        <v>10.801666097776472</v>
      </c>
      <c r="O62" s="7">
        <v>58.35356338</v>
      </c>
      <c r="P62" s="4">
        <f t="shared" si="23"/>
        <v>-11.89197032938738</v>
      </c>
    </row>
    <row r="63" spans="1:16" ht="35.25" customHeight="1">
      <c r="A63" s="5" t="s">
        <v>11</v>
      </c>
      <c r="B63" s="76">
        <v>1.7448823900000001</v>
      </c>
      <c r="C63" s="76">
        <v>1.71877965</v>
      </c>
      <c r="D63" s="4">
        <f t="shared" si="24"/>
        <v>-1.495959850910067</v>
      </c>
      <c r="E63" s="76">
        <v>1.69307408</v>
      </c>
      <c r="F63" s="4">
        <f t="shared" si="19"/>
        <v>-1.4955710000406495</v>
      </c>
      <c r="G63" s="76">
        <v>1.6344120400000002</v>
      </c>
      <c r="H63" s="4">
        <f t="shared" si="19"/>
        <v>-3.464824173552982</v>
      </c>
      <c r="I63" s="76">
        <v>1.8236950899999997</v>
      </c>
      <c r="J63" s="4">
        <f t="shared" si="20"/>
        <v>11.581109620313342</v>
      </c>
      <c r="K63" s="76">
        <v>1.6096054400000002</v>
      </c>
      <c r="L63" s="4">
        <f t="shared" si="21"/>
        <v>-11.73933357467117</v>
      </c>
      <c r="M63" s="76">
        <v>2.0703301300000003</v>
      </c>
      <c r="N63" s="4">
        <f t="shared" si="22"/>
        <v>28.62345507480393</v>
      </c>
      <c r="O63" s="76">
        <v>2.15700314</v>
      </c>
      <c r="P63" s="4">
        <f t="shared" si="23"/>
        <v>4.186434266886688</v>
      </c>
    </row>
    <row r="64" spans="1:16" ht="35.25" customHeight="1">
      <c r="A64" s="3" t="s">
        <v>3</v>
      </c>
      <c r="B64" s="76">
        <f>SUM(B56:B63)</f>
        <v>1727.3871275199997</v>
      </c>
      <c r="C64" s="76">
        <f>SUM(C56:C63)</f>
        <v>1485.2209083280002</v>
      </c>
      <c r="D64" s="4">
        <f t="shared" si="24"/>
        <v>-14.019221015017996</v>
      </c>
      <c r="E64" s="76">
        <f>SUM(E56:E63)</f>
        <v>1454.7040291600001</v>
      </c>
      <c r="F64" s="4">
        <f t="shared" si="19"/>
        <v>-2.054703040933802</v>
      </c>
      <c r="G64" s="76">
        <f>SUM(G56:G63)</f>
        <v>1654.11181181</v>
      </c>
      <c r="H64" s="4">
        <f t="shared" si="19"/>
        <v>13.707790633201544</v>
      </c>
      <c r="I64" s="76">
        <f>SUM(I56:I63)</f>
        <v>1778.0037782800002</v>
      </c>
      <c r="J64" s="4">
        <f t="shared" si="20"/>
        <v>7.4899390467705</v>
      </c>
      <c r="K64" s="76">
        <f>SUM(K56:K63)</f>
        <v>1886.3817097400001</v>
      </c>
      <c r="L64" s="4">
        <f t="shared" si="21"/>
        <v>6.095483754530725</v>
      </c>
      <c r="M64" s="76">
        <f>SUM(M56:M63)</f>
        <v>2037.77661106</v>
      </c>
      <c r="N64" s="4">
        <f t="shared" si="22"/>
        <v>8.025676910367556</v>
      </c>
      <c r="O64" s="76">
        <f>SUM(O56:O63)</f>
        <v>1952.16346292</v>
      </c>
      <c r="P64" s="4">
        <f t="shared" si="23"/>
        <v>-4.201301932475622</v>
      </c>
    </row>
    <row r="65" ht="35.25" customHeight="1">
      <c r="A65" s="18"/>
    </row>
    <row r="66" ht="35.25" customHeight="1">
      <c r="A66" s="18"/>
    </row>
    <row r="67" ht="35.25" customHeight="1">
      <c r="A67" s="18"/>
    </row>
    <row r="68" ht="35.25" customHeight="1">
      <c r="A68" s="18"/>
    </row>
    <row r="69" spans="1:16" ht="35.25" customHeight="1">
      <c r="A69" s="241" t="s">
        <v>163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</row>
    <row r="70" spans="1:16" ht="35.25" customHeight="1">
      <c r="A70" s="241" t="s">
        <v>325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 ht="35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5.25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0</v>
      </c>
    </row>
    <row r="73" spans="1:16" ht="35.2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</row>
    <row r="74" spans="1:16" ht="35.25" customHeight="1">
      <c r="A74" s="5" t="s">
        <v>4</v>
      </c>
      <c r="B74" s="78">
        <v>61.32036076</v>
      </c>
      <c r="C74" s="78">
        <v>67.15066059000002</v>
      </c>
      <c r="D74" s="4">
        <f>(C74-B74)/B74*100</f>
        <v>9.507934652927204</v>
      </c>
      <c r="E74" s="76">
        <v>61.796245389999996</v>
      </c>
      <c r="F74" s="4">
        <f aca="true" t="shared" si="25" ref="F74:H82">(E74-C74)/C74*100</f>
        <v>-7.973734216394875</v>
      </c>
      <c r="G74" s="76">
        <v>69.90049077</v>
      </c>
      <c r="H74" s="4">
        <f t="shared" si="25"/>
        <v>13.114462422196699</v>
      </c>
      <c r="I74" s="76">
        <v>71.49711476</v>
      </c>
      <c r="J74" s="4">
        <f aca="true" t="shared" si="26" ref="J74:J82">(I74-G74)/G74*100</f>
        <v>2.2841384551268975</v>
      </c>
      <c r="K74" s="76">
        <v>80.32166817</v>
      </c>
      <c r="L74" s="4">
        <f aca="true" t="shared" si="27" ref="L74:L82">(K74-I74)/I74*100</f>
        <v>12.342530799490396</v>
      </c>
      <c r="M74" s="76">
        <v>87.58568331000001</v>
      </c>
      <c r="N74" s="4">
        <f aca="true" t="shared" si="28" ref="N74:N82">(M74-K74)/K74*100</f>
        <v>9.043655722669751</v>
      </c>
      <c r="O74" s="76">
        <v>76.58675618000001</v>
      </c>
      <c r="P74" s="4">
        <f aca="true" t="shared" si="29" ref="P74:P82">(O74-M74)/M74*100</f>
        <v>-12.557905258409061</v>
      </c>
    </row>
    <row r="75" spans="1:16" ht="35.25" customHeight="1">
      <c r="A75" s="5" t="s">
        <v>5</v>
      </c>
      <c r="B75" s="78">
        <v>22.8430501</v>
      </c>
      <c r="C75" s="78">
        <v>20.03549946</v>
      </c>
      <c r="D75" s="4">
        <f aca="true" t="shared" si="30" ref="D75:D82">(C75-B75)/B75*100</f>
        <v>-12.29061192664459</v>
      </c>
      <c r="E75" s="76">
        <v>19.255085719999997</v>
      </c>
      <c r="F75" s="4">
        <f t="shared" si="25"/>
        <v>-3.895154905212449</v>
      </c>
      <c r="G75" s="76">
        <v>25.897663280000003</v>
      </c>
      <c r="H75" s="4">
        <f t="shared" si="25"/>
        <v>34.49778233446373</v>
      </c>
      <c r="I75" s="76">
        <v>23.65368385</v>
      </c>
      <c r="J75" s="4">
        <f t="shared" si="26"/>
        <v>-8.664794988407165</v>
      </c>
      <c r="K75" s="76">
        <v>21.71621042</v>
      </c>
      <c r="L75" s="4">
        <f t="shared" si="27"/>
        <v>-8.191000785697915</v>
      </c>
      <c r="M75" s="76">
        <v>28.411370960000003</v>
      </c>
      <c r="N75" s="4">
        <f t="shared" si="28"/>
        <v>30.830243447235873</v>
      </c>
      <c r="O75" s="76">
        <v>25.392215110000002</v>
      </c>
      <c r="P75" s="4">
        <f t="shared" si="29"/>
        <v>-10.626575726495672</v>
      </c>
    </row>
    <row r="76" spans="1:16" ht="35.25" customHeight="1">
      <c r="A76" s="5" t="s">
        <v>6</v>
      </c>
      <c r="B76" s="78">
        <v>0</v>
      </c>
      <c r="C76" s="78">
        <v>0</v>
      </c>
      <c r="D76" s="4" t="e">
        <f t="shared" si="30"/>
        <v>#DIV/0!</v>
      </c>
      <c r="E76" s="78">
        <v>0</v>
      </c>
      <c r="F76" s="4" t="e">
        <f t="shared" si="25"/>
        <v>#DIV/0!</v>
      </c>
      <c r="G76" s="78">
        <v>0</v>
      </c>
      <c r="H76" s="4" t="e">
        <f t="shared" si="25"/>
        <v>#DIV/0!</v>
      </c>
      <c r="I76" s="78">
        <v>0</v>
      </c>
      <c r="J76" s="4" t="e">
        <f t="shared" si="26"/>
        <v>#DIV/0!</v>
      </c>
      <c r="K76" s="78">
        <v>0</v>
      </c>
      <c r="L76" s="4" t="e">
        <f t="shared" si="27"/>
        <v>#DIV/0!</v>
      </c>
      <c r="M76" s="78">
        <v>0</v>
      </c>
      <c r="N76" s="4" t="e">
        <f t="shared" si="28"/>
        <v>#DIV/0!</v>
      </c>
      <c r="O76" s="78">
        <v>0</v>
      </c>
      <c r="P76" s="4" t="e">
        <f t="shared" si="29"/>
        <v>#DIV/0!</v>
      </c>
    </row>
    <row r="77" spans="1:16" ht="35.25" customHeight="1">
      <c r="A77" s="5" t="s">
        <v>7</v>
      </c>
      <c r="B77" s="78">
        <v>30.468571519999998</v>
      </c>
      <c r="C77" s="78">
        <v>32.286286950000004</v>
      </c>
      <c r="D77" s="4">
        <f t="shared" si="30"/>
        <v>5.965870204340998</v>
      </c>
      <c r="E77" s="76">
        <v>31.711938509999996</v>
      </c>
      <c r="F77" s="4">
        <f t="shared" si="25"/>
        <v>-1.778923791668798</v>
      </c>
      <c r="G77" s="76">
        <v>49.643287019999995</v>
      </c>
      <c r="H77" s="4">
        <f t="shared" si="25"/>
        <v>56.544473004529685</v>
      </c>
      <c r="I77" s="76">
        <v>36.489578859999995</v>
      </c>
      <c r="J77" s="4">
        <f t="shared" si="26"/>
        <v>-26.496448864678747</v>
      </c>
      <c r="K77" s="76">
        <v>36.427632020000004</v>
      </c>
      <c r="L77" s="4">
        <f t="shared" si="27"/>
        <v>-0.1697658398241933</v>
      </c>
      <c r="M77" s="76">
        <v>43.6778438</v>
      </c>
      <c r="N77" s="4">
        <f t="shared" si="28"/>
        <v>19.90305539492488</v>
      </c>
      <c r="O77" s="76">
        <v>41.917216053</v>
      </c>
      <c r="P77" s="4">
        <f t="shared" si="29"/>
        <v>-4.0309401605580195</v>
      </c>
    </row>
    <row r="78" spans="1:16" ht="35.25" customHeight="1">
      <c r="A78" s="5" t="s">
        <v>8</v>
      </c>
      <c r="B78" s="78">
        <v>6.42742369</v>
      </c>
      <c r="C78" s="78">
        <v>5.87860754</v>
      </c>
      <c r="D78" s="4">
        <f t="shared" si="30"/>
        <v>-8.538664579617908</v>
      </c>
      <c r="E78" s="76">
        <v>5.00070475</v>
      </c>
      <c r="F78" s="4">
        <f t="shared" si="25"/>
        <v>-14.933856087967396</v>
      </c>
      <c r="G78" s="76">
        <v>6.7077183300000005</v>
      </c>
      <c r="H78" s="4">
        <f t="shared" si="25"/>
        <v>34.135460206883856</v>
      </c>
      <c r="I78" s="76">
        <v>10.284329430000001</v>
      </c>
      <c r="J78" s="4">
        <f t="shared" si="26"/>
        <v>53.32083018459126</v>
      </c>
      <c r="K78" s="76">
        <v>9.058510459999997</v>
      </c>
      <c r="L78" s="4">
        <f t="shared" si="27"/>
        <v>-11.919289228758242</v>
      </c>
      <c r="M78" s="76">
        <v>10.82292153</v>
      </c>
      <c r="N78" s="4">
        <f t="shared" si="28"/>
        <v>19.477938208397276</v>
      </c>
      <c r="O78" s="76">
        <v>11.50840009</v>
      </c>
      <c r="P78" s="4">
        <f t="shared" si="29"/>
        <v>6.333581538958086</v>
      </c>
    </row>
    <row r="79" spans="1:16" ht="35.25" customHeight="1">
      <c r="A79" s="5" t="s">
        <v>9</v>
      </c>
      <c r="B79" s="78">
        <v>0</v>
      </c>
      <c r="C79" s="78">
        <v>0</v>
      </c>
      <c r="D79" s="4" t="e">
        <f t="shared" si="30"/>
        <v>#DIV/0!</v>
      </c>
      <c r="E79" s="7">
        <v>0</v>
      </c>
      <c r="F79" s="4" t="e">
        <f t="shared" si="25"/>
        <v>#DIV/0!</v>
      </c>
      <c r="G79" s="7">
        <v>0</v>
      </c>
      <c r="H79" s="4" t="e">
        <f t="shared" si="25"/>
        <v>#DIV/0!</v>
      </c>
      <c r="I79" s="7">
        <v>0</v>
      </c>
      <c r="J79" s="4" t="e">
        <f t="shared" si="26"/>
        <v>#DIV/0!</v>
      </c>
      <c r="K79" s="7">
        <v>0</v>
      </c>
      <c r="L79" s="4" t="e">
        <f t="shared" si="27"/>
        <v>#DIV/0!</v>
      </c>
      <c r="M79" s="7">
        <v>0</v>
      </c>
      <c r="N79" s="4" t="e">
        <f t="shared" si="28"/>
        <v>#DIV/0!</v>
      </c>
      <c r="O79" s="7">
        <v>0</v>
      </c>
      <c r="P79" s="4" t="e">
        <f t="shared" si="29"/>
        <v>#DIV/0!</v>
      </c>
    </row>
    <row r="80" spans="1:16" ht="35.25" customHeight="1">
      <c r="A80" s="5" t="s">
        <v>10</v>
      </c>
      <c r="B80" s="78">
        <v>4.1637623900000005</v>
      </c>
      <c r="C80" s="78">
        <v>4.41268731</v>
      </c>
      <c r="D80" s="4">
        <f t="shared" si="30"/>
        <v>5.978365158344192</v>
      </c>
      <c r="E80" s="76">
        <v>5.1662153</v>
      </c>
      <c r="F80" s="4">
        <f t="shared" si="25"/>
        <v>17.07639669578129</v>
      </c>
      <c r="G80" s="76">
        <v>6.09199077</v>
      </c>
      <c r="H80" s="4">
        <f t="shared" si="25"/>
        <v>17.919800400111075</v>
      </c>
      <c r="I80" s="7">
        <v>4.3234129</v>
      </c>
      <c r="J80" s="4">
        <f t="shared" si="26"/>
        <v>-29.031197465192477</v>
      </c>
      <c r="K80" s="7">
        <v>4.33407449</v>
      </c>
      <c r="L80" s="4">
        <f t="shared" si="27"/>
        <v>0.24660124412358986</v>
      </c>
      <c r="M80" s="7">
        <v>4.80963853</v>
      </c>
      <c r="N80" s="4">
        <f t="shared" si="28"/>
        <v>10.972678044580634</v>
      </c>
      <c r="O80" s="7">
        <v>5.6508962</v>
      </c>
      <c r="P80" s="4">
        <f t="shared" si="29"/>
        <v>17.491078898189052</v>
      </c>
    </row>
    <row r="81" spans="1:16" ht="35.25" customHeight="1">
      <c r="A81" s="5" t="s">
        <v>11</v>
      </c>
      <c r="B81" s="78">
        <v>0.32280000000000003</v>
      </c>
      <c r="C81" s="78">
        <v>0.44880700000000007</v>
      </c>
      <c r="D81" s="4">
        <f t="shared" si="30"/>
        <v>39.03562577447337</v>
      </c>
      <c r="E81" s="76">
        <v>0.301995</v>
      </c>
      <c r="F81" s="4">
        <f t="shared" si="25"/>
        <v>-32.711611004284705</v>
      </c>
      <c r="G81" s="76">
        <v>0.3138802</v>
      </c>
      <c r="H81" s="4">
        <f t="shared" si="25"/>
        <v>3.935561847050443</v>
      </c>
      <c r="I81" s="76">
        <v>0.429</v>
      </c>
      <c r="J81" s="4">
        <f t="shared" si="26"/>
        <v>36.67634976656699</v>
      </c>
      <c r="K81" s="76">
        <v>0.4017025</v>
      </c>
      <c r="L81" s="4">
        <f t="shared" si="27"/>
        <v>-6.363053613053607</v>
      </c>
      <c r="M81" s="76">
        <v>0.41400000000000003</v>
      </c>
      <c r="N81" s="4">
        <f t="shared" si="28"/>
        <v>3.0613451497065656</v>
      </c>
      <c r="O81" s="76">
        <v>0.4582</v>
      </c>
      <c r="P81" s="4">
        <f t="shared" si="29"/>
        <v>10.676328502415448</v>
      </c>
    </row>
    <row r="82" spans="1:16" ht="35.25" customHeight="1">
      <c r="A82" s="3" t="s">
        <v>3</v>
      </c>
      <c r="B82" s="78">
        <f>SUM(B74:B81)</f>
        <v>125.54596846</v>
      </c>
      <c r="C82" s="78">
        <f>SUM(C74:C81)</f>
        <v>130.21254885000002</v>
      </c>
      <c r="D82" s="4">
        <f t="shared" si="30"/>
        <v>3.717029266046749</v>
      </c>
      <c r="E82" s="76">
        <f>SUM(E74:E81)</f>
        <v>123.23218467</v>
      </c>
      <c r="F82" s="4">
        <f t="shared" si="25"/>
        <v>-5.360746135183286</v>
      </c>
      <c r="G82" s="76">
        <f>SUM(G74:G81)</f>
        <v>158.55503037</v>
      </c>
      <c r="H82" s="4">
        <f t="shared" si="25"/>
        <v>28.663652920371458</v>
      </c>
      <c r="I82" s="76">
        <f>SUM(I74:I81)</f>
        <v>146.6771198</v>
      </c>
      <c r="J82" s="4">
        <f t="shared" si="26"/>
        <v>-7.491348929316207</v>
      </c>
      <c r="K82" s="76">
        <f>SUM(K74:K81)</f>
        <v>152.25979806</v>
      </c>
      <c r="L82" s="4">
        <f t="shared" si="27"/>
        <v>3.8061002749523545</v>
      </c>
      <c r="M82" s="76">
        <f>SUM(M74:M81)</f>
        <v>175.72145813</v>
      </c>
      <c r="N82" s="4">
        <f t="shared" si="28"/>
        <v>15.408965707911035</v>
      </c>
      <c r="O82" s="76">
        <f>SUM(O74:O81)</f>
        <v>161.51368363300003</v>
      </c>
      <c r="P82" s="4">
        <f t="shared" si="29"/>
        <v>-8.085395288769433</v>
      </c>
    </row>
    <row r="85" spans="1:16" ht="35.25" customHeight="1">
      <c r="A85" s="241" t="s">
        <v>164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</row>
    <row r="86" spans="1:16" ht="35.25" customHeight="1">
      <c r="A86" s="241" t="s">
        <v>325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</row>
    <row r="87" spans="1:16" ht="35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5.25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/>
      <c r="O88" s="1"/>
      <c r="P88" s="1" t="s">
        <v>0</v>
      </c>
    </row>
    <row r="89" spans="1:16" ht="35.25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</row>
    <row r="90" spans="1:16" ht="35.25" customHeight="1">
      <c r="A90" s="5" t="s">
        <v>4</v>
      </c>
      <c r="B90" s="78">
        <v>526.610587</v>
      </c>
      <c r="C90" s="78">
        <v>584.17241757</v>
      </c>
      <c r="D90" s="4">
        <f>(C90-B90)/B90*100</f>
        <v>10.930625397776133</v>
      </c>
      <c r="E90" s="76">
        <v>538.68194842</v>
      </c>
      <c r="F90" s="4">
        <f aca="true" t="shared" si="31" ref="F90:H98">(E90-C90)/C90*100</f>
        <v>-7.787164847533896</v>
      </c>
      <c r="G90" s="76">
        <v>585.5233198299999</v>
      </c>
      <c r="H90" s="4">
        <f t="shared" si="31"/>
        <v>8.695552458624162</v>
      </c>
      <c r="I90" s="76">
        <v>663.7693193599999</v>
      </c>
      <c r="J90" s="4">
        <f aca="true" t="shared" si="32" ref="J90:J98">(I90-G90)/G90*100</f>
        <v>13.363430094076852</v>
      </c>
      <c r="K90" s="76">
        <v>778.0930732400001</v>
      </c>
      <c r="L90" s="4">
        <f aca="true" t="shared" si="33" ref="L90:L98">(K90-I90)/I90*100</f>
        <v>17.223416410723836</v>
      </c>
      <c r="M90" s="76">
        <v>863.6686544199999</v>
      </c>
      <c r="N90" s="4">
        <f aca="true" t="shared" si="34" ref="N90:N98">(M90-K90)/K90*100</f>
        <v>10.998116308073644</v>
      </c>
      <c r="O90" s="76">
        <v>730.42683944</v>
      </c>
      <c r="P90" s="4">
        <f aca="true" t="shared" si="35" ref="P90:P98">(O90-M90)/M90*100</f>
        <v>-15.427422808285085</v>
      </c>
    </row>
    <row r="91" spans="1:16" ht="35.25" customHeight="1">
      <c r="A91" s="5" t="s">
        <v>5</v>
      </c>
      <c r="B91" s="78">
        <v>225.89131002</v>
      </c>
      <c r="C91" s="78">
        <v>250.52850465999995</v>
      </c>
      <c r="D91" s="4">
        <f aca="true" t="shared" si="36" ref="D91:D98">(C91-B91)/B91*100</f>
        <v>10.906658887328879</v>
      </c>
      <c r="E91" s="76">
        <v>251.58932799000002</v>
      </c>
      <c r="F91" s="4">
        <f t="shared" si="31"/>
        <v>0.4234341842417247</v>
      </c>
      <c r="G91" s="76">
        <v>321.14426937999997</v>
      </c>
      <c r="H91" s="4">
        <f t="shared" si="31"/>
        <v>27.64622090519061</v>
      </c>
      <c r="I91" s="76">
        <v>390.4014140300001</v>
      </c>
      <c r="J91" s="4">
        <f t="shared" si="32"/>
        <v>21.565742021088454</v>
      </c>
      <c r="K91" s="76">
        <v>459.32392677000007</v>
      </c>
      <c r="L91" s="4">
        <f t="shared" si="33"/>
        <v>17.654268212948544</v>
      </c>
      <c r="M91" s="76">
        <v>496.59960376999993</v>
      </c>
      <c r="N91" s="4">
        <f t="shared" si="34"/>
        <v>8.115335349962104</v>
      </c>
      <c r="O91" s="76">
        <v>482.84388395999997</v>
      </c>
      <c r="P91" s="4">
        <f t="shared" si="35"/>
        <v>-2.769982034937531</v>
      </c>
    </row>
    <row r="92" spans="1:16" ht="35.25" customHeight="1">
      <c r="A92" s="5" t="s">
        <v>6</v>
      </c>
      <c r="B92" s="78">
        <v>0.0026283</v>
      </c>
      <c r="C92" s="78">
        <v>0.07272727000000001</v>
      </c>
      <c r="D92" s="4">
        <f t="shared" si="36"/>
        <v>2667.0840467222165</v>
      </c>
      <c r="E92" s="78">
        <v>0</v>
      </c>
      <c r="F92" s="4">
        <f t="shared" si="31"/>
        <v>-100</v>
      </c>
      <c r="G92" s="78">
        <v>0</v>
      </c>
      <c r="H92" s="4" t="e">
        <f t="shared" si="31"/>
        <v>#DIV/0!</v>
      </c>
      <c r="I92" s="78">
        <v>0.01343046</v>
      </c>
      <c r="J92" s="4" t="e">
        <f t="shared" si="32"/>
        <v>#DIV/0!</v>
      </c>
      <c r="K92" s="78">
        <v>0</v>
      </c>
      <c r="L92" s="4">
        <f t="shared" si="33"/>
        <v>-100</v>
      </c>
      <c r="M92" s="78">
        <v>0</v>
      </c>
      <c r="N92" s="4" t="e">
        <f t="shared" si="34"/>
        <v>#DIV/0!</v>
      </c>
      <c r="O92" s="78">
        <v>0</v>
      </c>
      <c r="P92" s="4" t="e">
        <f t="shared" si="35"/>
        <v>#DIV/0!</v>
      </c>
    </row>
    <row r="93" spans="1:16" ht="35.25" customHeight="1">
      <c r="A93" s="5" t="s">
        <v>7</v>
      </c>
      <c r="B93" s="78">
        <v>558.1792380400001</v>
      </c>
      <c r="C93" s="78">
        <v>586.4889910200002</v>
      </c>
      <c r="D93" s="4">
        <f t="shared" si="36"/>
        <v>5.07180329376052</v>
      </c>
      <c r="E93" s="76">
        <v>638.02374377</v>
      </c>
      <c r="F93" s="4">
        <f t="shared" si="31"/>
        <v>8.78699405088107</v>
      </c>
      <c r="G93" s="76">
        <v>679.5521443599999</v>
      </c>
      <c r="H93" s="4">
        <f t="shared" si="31"/>
        <v>6.508911462230853</v>
      </c>
      <c r="I93" s="76">
        <v>716.8745844399999</v>
      </c>
      <c r="J93" s="4">
        <f t="shared" si="32"/>
        <v>5.492211361521069</v>
      </c>
      <c r="K93" s="76">
        <v>756.15908688</v>
      </c>
      <c r="L93" s="4">
        <f t="shared" si="33"/>
        <v>5.479968643425673</v>
      </c>
      <c r="M93" s="76">
        <v>865.6524068399999</v>
      </c>
      <c r="N93" s="4">
        <f t="shared" si="34"/>
        <v>14.480196278772766</v>
      </c>
      <c r="O93" s="76">
        <v>915.03999468</v>
      </c>
      <c r="P93" s="4">
        <f t="shared" si="35"/>
        <v>5.705244674393707</v>
      </c>
    </row>
    <row r="94" spans="1:16" ht="35.25" customHeight="1">
      <c r="A94" s="5" t="s">
        <v>8</v>
      </c>
      <c r="B94" s="78">
        <v>85.26865613999999</v>
      </c>
      <c r="C94" s="78">
        <v>79.11730338000001</v>
      </c>
      <c r="D94" s="4">
        <f t="shared" si="36"/>
        <v>-7.214084328830353</v>
      </c>
      <c r="E94" s="76">
        <v>37.46663413</v>
      </c>
      <c r="F94" s="4">
        <f t="shared" si="31"/>
        <v>-52.6441972496864</v>
      </c>
      <c r="G94" s="76">
        <v>83.46508547000002</v>
      </c>
      <c r="H94" s="4">
        <f t="shared" si="31"/>
        <v>122.77177389459834</v>
      </c>
      <c r="I94" s="76">
        <v>174.92143429</v>
      </c>
      <c r="J94" s="4">
        <f t="shared" si="32"/>
        <v>109.57437868181694</v>
      </c>
      <c r="K94" s="76">
        <v>254.82962867999996</v>
      </c>
      <c r="L94" s="4">
        <f t="shared" si="33"/>
        <v>45.68233430873953</v>
      </c>
      <c r="M94" s="76">
        <v>244.88906862</v>
      </c>
      <c r="N94" s="4">
        <f t="shared" si="34"/>
        <v>-3.900865104066348</v>
      </c>
      <c r="O94" s="76">
        <v>237.23872608999994</v>
      </c>
      <c r="P94" s="4">
        <f t="shared" si="35"/>
        <v>-3.12400327752941</v>
      </c>
    </row>
    <row r="95" spans="1:16" ht="35.25" customHeight="1">
      <c r="A95" s="5" t="s">
        <v>9</v>
      </c>
      <c r="B95" s="78">
        <v>0</v>
      </c>
      <c r="C95" s="78">
        <v>0</v>
      </c>
      <c r="D95" s="4" t="e">
        <f t="shared" si="36"/>
        <v>#DIV/0!</v>
      </c>
      <c r="E95" s="7">
        <v>0</v>
      </c>
      <c r="F95" s="4" t="e">
        <f t="shared" si="31"/>
        <v>#DIV/0!</v>
      </c>
      <c r="G95" s="7">
        <v>0</v>
      </c>
      <c r="H95" s="4" t="e">
        <f t="shared" si="31"/>
        <v>#DIV/0!</v>
      </c>
      <c r="I95" s="7">
        <v>0</v>
      </c>
      <c r="J95" s="4" t="e">
        <f t="shared" si="32"/>
        <v>#DIV/0!</v>
      </c>
      <c r="K95" s="7">
        <v>0</v>
      </c>
      <c r="L95" s="4" t="e">
        <f t="shared" si="33"/>
        <v>#DIV/0!</v>
      </c>
      <c r="M95" s="7">
        <v>0</v>
      </c>
      <c r="N95" s="4" t="e">
        <f t="shared" si="34"/>
        <v>#DIV/0!</v>
      </c>
      <c r="O95" s="7">
        <v>0</v>
      </c>
      <c r="P95" s="4" t="e">
        <f t="shared" si="35"/>
        <v>#DIV/0!</v>
      </c>
    </row>
    <row r="96" spans="1:16" ht="35.25" customHeight="1">
      <c r="A96" s="5" t="s">
        <v>10</v>
      </c>
      <c r="B96" s="78">
        <v>62.65098456</v>
      </c>
      <c r="C96" s="78">
        <v>72.03822072</v>
      </c>
      <c r="D96" s="4">
        <f t="shared" si="36"/>
        <v>14.983381707289805</v>
      </c>
      <c r="E96" s="76">
        <v>74.60000903</v>
      </c>
      <c r="F96" s="4">
        <f t="shared" si="31"/>
        <v>3.5561515600964406</v>
      </c>
      <c r="G96" s="76">
        <v>97.69811647000002</v>
      </c>
      <c r="H96" s="4">
        <f t="shared" si="31"/>
        <v>30.962606761496826</v>
      </c>
      <c r="I96" s="7">
        <v>105.94228234</v>
      </c>
      <c r="J96" s="4">
        <f t="shared" si="32"/>
        <v>8.438408198515793</v>
      </c>
      <c r="K96" s="7">
        <v>116.76109421999999</v>
      </c>
      <c r="L96" s="4">
        <f t="shared" si="33"/>
        <v>10.21198679227924</v>
      </c>
      <c r="M96" s="7">
        <v>126.80083333</v>
      </c>
      <c r="N96" s="4">
        <f t="shared" si="34"/>
        <v>8.598531194888638</v>
      </c>
      <c r="O96" s="7">
        <v>101.35711347000002</v>
      </c>
      <c r="P96" s="4">
        <f t="shared" si="35"/>
        <v>-20.0658932530692</v>
      </c>
    </row>
    <row r="97" spans="1:16" ht="35.25" customHeight="1">
      <c r="A97" s="5" t="s">
        <v>11</v>
      </c>
      <c r="B97" s="78">
        <v>2.025699</v>
      </c>
      <c r="C97" s="78">
        <v>2.1132497199999998</v>
      </c>
      <c r="D97" s="4">
        <f t="shared" si="36"/>
        <v>4.322000455151524</v>
      </c>
      <c r="E97" s="76">
        <v>1.9292930000000001</v>
      </c>
      <c r="F97" s="4">
        <f t="shared" si="31"/>
        <v>-8.704921063469946</v>
      </c>
      <c r="G97" s="76">
        <v>2.05143683</v>
      </c>
      <c r="H97" s="4">
        <f t="shared" si="31"/>
        <v>6.331015040224577</v>
      </c>
      <c r="I97" s="76">
        <v>2.25562</v>
      </c>
      <c r="J97" s="4">
        <f t="shared" si="32"/>
        <v>9.953178524146896</v>
      </c>
      <c r="K97" s="76">
        <v>2.2980045</v>
      </c>
      <c r="L97" s="4">
        <f t="shared" si="33"/>
        <v>1.879062076058903</v>
      </c>
      <c r="M97" s="76">
        <v>2.427537</v>
      </c>
      <c r="N97" s="4">
        <f t="shared" si="34"/>
        <v>5.636738309259197</v>
      </c>
      <c r="O97" s="76">
        <v>2.7089060000000003</v>
      </c>
      <c r="P97" s="4">
        <f t="shared" si="35"/>
        <v>11.59071931756345</v>
      </c>
    </row>
    <row r="98" spans="1:16" ht="35.25" customHeight="1">
      <c r="A98" s="3" t="s">
        <v>3</v>
      </c>
      <c r="B98" s="76">
        <f>SUM(B90:B97)</f>
        <v>1460.6291030600003</v>
      </c>
      <c r="C98" s="76">
        <f>SUM(C90:C97)</f>
        <v>1574.5314143400003</v>
      </c>
      <c r="D98" s="4">
        <f t="shared" si="36"/>
        <v>7.798167997705652</v>
      </c>
      <c r="E98" s="76">
        <f>SUM(E90:E97)</f>
        <v>1542.2909563399999</v>
      </c>
      <c r="F98" s="4">
        <f t="shared" si="31"/>
        <v>-2.047622404124261</v>
      </c>
      <c r="G98" s="76">
        <f>SUM(G90:G97)</f>
        <v>1769.43437234</v>
      </c>
      <c r="H98" s="4">
        <f t="shared" si="31"/>
        <v>14.727663095362539</v>
      </c>
      <c r="I98" s="76">
        <f>SUM(I90:I97)</f>
        <v>2054.17808492</v>
      </c>
      <c r="J98" s="4">
        <f t="shared" si="32"/>
        <v>16.09235793263351</v>
      </c>
      <c r="K98" s="76">
        <f>SUM(K90:K97)</f>
        <v>2367.46481429</v>
      </c>
      <c r="L98" s="4">
        <f t="shared" si="33"/>
        <v>15.251196167940867</v>
      </c>
      <c r="M98" s="76">
        <f>SUM(M90:M97)</f>
        <v>2600.0381039799995</v>
      </c>
      <c r="N98" s="4">
        <f t="shared" si="34"/>
        <v>9.823727401826156</v>
      </c>
      <c r="O98" s="76">
        <f>SUM(O90:O97)</f>
        <v>2469.6154636399997</v>
      </c>
      <c r="P98" s="4">
        <f t="shared" si="35"/>
        <v>-5.016181883656082</v>
      </c>
    </row>
    <row r="103" spans="1:16" ht="35.25" customHeight="1">
      <c r="A103" s="241" t="s">
        <v>165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</row>
    <row r="104" spans="1:16" ht="35.25" customHeight="1">
      <c r="A104" s="241" t="s">
        <v>325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</row>
    <row r="105" spans="1:16" ht="35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5.25" customHeight="1">
      <c r="A106" s="1"/>
      <c r="B106" s="1"/>
      <c r="C106" s="1"/>
      <c r="D106" s="1"/>
      <c r="E106" s="1"/>
      <c r="F106" s="1" t="s">
        <v>61</v>
      </c>
      <c r="G106" s="1"/>
      <c r="H106" s="1"/>
      <c r="I106" s="1"/>
      <c r="J106" s="1" t="s">
        <v>61</v>
      </c>
      <c r="K106" s="1"/>
      <c r="L106" s="1" t="s">
        <v>61</v>
      </c>
      <c r="M106" s="1"/>
      <c r="N106" s="1"/>
      <c r="O106" s="1"/>
      <c r="P106" s="1" t="s">
        <v>0</v>
      </c>
    </row>
    <row r="107" spans="1:16" ht="35.25" customHeight="1">
      <c r="A107" s="3" t="s">
        <v>1</v>
      </c>
      <c r="B107" s="3">
        <v>2550</v>
      </c>
      <c r="C107" s="3">
        <v>2551</v>
      </c>
      <c r="D107" s="4" t="s">
        <v>2</v>
      </c>
      <c r="E107" s="3">
        <v>2552</v>
      </c>
      <c r="F107" s="4" t="s">
        <v>2</v>
      </c>
      <c r="G107" s="3">
        <v>2553</v>
      </c>
      <c r="H107" s="4" t="s">
        <v>2</v>
      </c>
      <c r="I107" s="3">
        <v>2554</v>
      </c>
      <c r="J107" s="4" t="s">
        <v>2</v>
      </c>
      <c r="K107" s="3">
        <v>2555</v>
      </c>
      <c r="L107" s="4" t="s">
        <v>2</v>
      </c>
      <c r="M107" s="3">
        <v>2556</v>
      </c>
      <c r="N107" s="4" t="s">
        <v>2</v>
      </c>
      <c r="O107" s="3">
        <v>2557</v>
      </c>
      <c r="P107" s="4" t="s">
        <v>2</v>
      </c>
    </row>
    <row r="108" spans="1:16" ht="35.25" customHeight="1">
      <c r="A108" s="5" t="s">
        <v>4</v>
      </c>
      <c r="B108" s="78">
        <v>146.9773491</v>
      </c>
      <c r="C108" s="78">
        <v>163.28898636000002</v>
      </c>
      <c r="D108" s="4">
        <f>(C108-B108)/B108*100</f>
        <v>11.098061953003361</v>
      </c>
      <c r="E108" s="76">
        <v>153.46400521999996</v>
      </c>
      <c r="F108" s="4">
        <f aca="true" t="shared" si="37" ref="F108:H116">(E108-C108)/C108*100</f>
        <v>-6.016928244222865</v>
      </c>
      <c r="G108" s="76">
        <v>167.25896405</v>
      </c>
      <c r="H108" s="4">
        <f t="shared" si="37"/>
        <v>8.989051739021232</v>
      </c>
      <c r="I108" s="76">
        <v>175.53791425000003</v>
      </c>
      <c r="J108" s="4">
        <f aca="true" t="shared" si="38" ref="J108:J116">(I108-G108)/G108*100</f>
        <v>4.949779670717759</v>
      </c>
      <c r="K108" s="76">
        <v>191.67561033000004</v>
      </c>
      <c r="L108" s="4">
        <f aca="true" t="shared" si="39" ref="L108:L116">(K108-I108)/I108*100</f>
        <v>9.193282345269754</v>
      </c>
      <c r="M108" s="76">
        <v>232.07775738</v>
      </c>
      <c r="N108" s="4">
        <f aca="true" t="shared" si="40" ref="N108:N116">(M108-K108)/K108*100</f>
        <v>21.078397496917447</v>
      </c>
      <c r="O108" s="76">
        <v>198.45762330000002</v>
      </c>
      <c r="P108" s="4">
        <f aca="true" t="shared" si="41" ref="P108:P116">(O108-M108)/M108*100</f>
        <v>-14.486581764469127</v>
      </c>
    </row>
    <row r="109" spans="1:16" ht="35.25" customHeight="1">
      <c r="A109" s="5" t="s">
        <v>5</v>
      </c>
      <c r="B109" s="78">
        <v>43.43735528</v>
      </c>
      <c r="C109" s="78">
        <v>39.586519450000004</v>
      </c>
      <c r="D109" s="4">
        <f aca="true" t="shared" si="42" ref="D109:D116">(C109-B109)/B109*100</f>
        <v>-8.865263101717998</v>
      </c>
      <c r="E109" s="76">
        <v>35.57892693</v>
      </c>
      <c r="F109" s="4">
        <f t="shared" si="37"/>
        <v>-10.123629396269145</v>
      </c>
      <c r="G109" s="76">
        <v>47.58533918</v>
      </c>
      <c r="H109" s="4">
        <f t="shared" si="37"/>
        <v>33.74585263243631</v>
      </c>
      <c r="I109" s="76">
        <v>49.93283052</v>
      </c>
      <c r="J109" s="4">
        <f t="shared" si="38"/>
        <v>4.9332239308418115</v>
      </c>
      <c r="K109" s="76">
        <v>54.94099687</v>
      </c>
      <c r="L109" s="4">
        <f t="shared" si="39"/>
        <v>10.029806637927395</v>
      </c>
      <c r="M109" s="76">
        <v>68.86790141</v>
      </c>
      <c r="N109" s="4">
        <f t="shared" si="40"/>
        <v>25.348838451099624</v>
      </c>
      <c r="O109" s="76">
        <v>69.88479504</v>
      </c>
      <c r="P109" s="4">
        <f t="shared" si="41"/>
        <v>1.4765857666345847</v>
      </c>
    </row>
    <row r="110" spans="1:16" ht="35.25" customHeight="1">
      <c r="A110" s="5" t="s">
        <v>6</v>
      </c>
      <c r="B110" s="78">
        <v>0</v>
      </c>
      <c r="C110" s="78">
        <v>0.00020503000000000974</v>
      </c>
      <c r="D110" s="4" t="e">
        <f t="shared" si="42"/>
        <v>#DIV/0!</v>
      </c>
      <c r="E110" s="78">
        <v>0.00020503000000000974</v>
      </c>
      <c r="F110" s="4">
        <f t="shared" si="37"/>
        <v>0</v>
      </c>
      <c r="G110" s="78">
        <v>0.00020503000000000974</v>
      </c>
      <c r="H110" s="4">
        <f t="shared" si="37"/>
        <v>0</v>
      </c>
      <c r="I110" s="78">
        <v>0</v>
      </c>
      <c r="J110" s="4">
        <f t="shared" si="38"/>
        <v>-100</v>
      </c>
      <c r="K110" s="78">
        <v>0</v>
      </c>
      <c r="L110" s="4" t="e">
        <f t="shared" si="39"/>
        <v>#DIV/0!</v>
      </c>
      <c r="M110" s="78">
        <v>0</v>
      </c>
      <c r="N110" s="4" t="e">
        <f t="shared" si="40"/>
        <v>#DIV/0!</v>
      </c>
      <c r="O110" s="78">
        <v>0</v>
      </c>
      <c r="P110" s="4" t="e">
        <f t="shared" si="41"/>
        <v>#DIV/0!</v>
      </c>
    </row>
    <row r="111" spans="1:16" ht="35.25" customHeight="1">
      <c r="A111" s="5" t="s">
        <v>7</v>
      </c>
      <c r="B111" s="78">
        <v>92.66428173</v>
      </c>
      <c r="C111" s="78">
        <v>95.63482610999999</v>
      </c>
      <c r="D111" s="4">
        <f t="shared" si="42"/>
        <v>3.205705936031964</v>
      </c>
      <c r="E111" s="76">
        <v>99.36503828</v>
      </c>
      <c r="F111" s="4">
        <f t="shared" si="37"/>
        <v>3.9004746719667573</v>
      </c>
      <c r="G111" s="76">
        <v>113.75883107999998</v>
      </c>
      <c r="H111" s="4">
        <f t="shared" si="37"/>
        <v>14.485771906452474</v>
      </c>
      <c r="I111" s="76">
        <v>117.08787455</v>
      </c>
      <c r="J111" s="4">
        <f t="shared" si="38"/>
        <v>2.9264044280297616</v>
      </c>
      <c r="K111" s="76">
        <v>136.11510890000002</v>
      </c>
      <c r="L111" s="4">
        <f t="shared" si="39"/>
        <v>16.250388371235516</v>
      </c>
      <c r="M111" s="76">
        <v>155.02990213</v>
      </c>
      <c r="N111" s="4">
        <f t="shared" si="40"/>
        <v>13.896174629589547</v>
      </c>
      <c r="O111" s="76">
        <v>150.85877566</v>
      </c>
      <c r="P111" s="4">
        <f t="shared" si="41"/>
        <v>-2.6905302865393854</v>
      </c>
    </row>
    <row r="112" spans="1:16" ht="35.25" customHeight="1">
      <c r="A112" s="5" t="s">
        <v>8</v>
      </c>
      <c r="B112" s="78">
        <v>10.71688248</v>
      </c>
      <c r="C112" s="78">
        <v>7.621551969999999</v>
      </c>
      <c r="D112" s="4">
        <f t="shared" si="42"/>
        <v>-28.882751264433026</v>
      </c>
      <c r="E112" s="76">
        <v>6.04864391</v>
      </c>
      <c r="F112" s="4">
        <f t="shared" si="37"/>
        <v>-20.637634778209076</v>
      </c>
      <c r="G112" s="76">
        <v>11.5755466</v>
      </c>
      <c r="H112" s="4">
        <f t="shared" si="37"/>
        <v>91.374244743728</v>
      </c>
      <c r="I112" s="76">
        <v>18.00734085</v>
      </c>
      <c r="J112" s="4">
        <f t="shared" si="38"/>
        <v>55.56363316787131</v>
      </c>
      <c r="K112" s="76">
        <v>19.72280681</v>
      </c>
      <c r="L112" s="4">
        <f t="shared" si="39"/>
        <v>9.526481307205351</v>
      </c>
      <c r="M112" s="76">
        <v>29.1837179</v>
      </c>
      <c r="N112" s="4">
        <f t="shared" si="40"/>
        <v>47.969394930152944</v>
      </c>
      <c r="O112" s="76">
        <v>28.406134350000002</v>
      </c>
      <c r="P112" s="4">
        <f t="shared" si="41"/>
        <v>-2.6644430728957915</v>
      </c>
    </row>
    <row r="113" spans="1:16" ht="35.25" customHeight="1">
      <c r="A113" s="5" t="s">
        <v>9</v>
      </c>
      <c r="B113" s="78">
        <v>0</v>
      </c>
      <c r="C113" s="78">
        <v>0</v>
      </c>
      <c r="D113" s="4" t="e">
        <f t="shared" si="42"/>
        <v>#DIV/0!</v>
      </c>
      <c r="E113" s="7">
        <v>0</v>
      </c>
      <c r="F113" s="4" t="e">
        <f t="shared" si="37"/>
        <v>#DIV/0!</v>
      </c>
      <c r="G113" s="7">
        <v>0</v>
      </c>
      <c r="H113" s="4" t="e">
        <f t="shared" si="37"/>
        <v>#DIV/0!</v>
      </c>
      <c r="I113" s="78">
        <v>0</v>
      </c>
      <c r="J113" s="4" t="e">
        <f t="shared" si="38"/>
        <v>#DIV/0!</v>
      </c>
      <c r="K113" s="78">
        <v>0</v>
      </c>
      <c r="L113" s="4" t="e">
        <f t="shared" si="39"/>
        <v>#DIV/0!</v>
      </c>
      <c r="M113" s="78">
        <v>0</v>
      </c>
      <c r="N113" s="4" t="e">
        <f t="shared" si="40"/>
        <v>#DIV/0!</v>
      </c>
      <c r="O113" s="78">
        <v>0</v>
      </c>
      <c r="P113" s="4" t="e">
        <f t="shared" si="41"/>
        <v>#DIV/0!</v>
      </c>
    </row>
    <row r="114" spans="1:16" ht="35.25" customHeight="1">
      <c r="A114" s="5" t="s">
        <v>10</v>
      </c>
      <c r="B114" s="78">
        <v>13.04037131</v>
      </c>
      <c r="C114" s="78">
        <v>14.062443639999998</v>
      </c>
      <c r="D114" s="4">
        <f t="shared" si="42"/>
        <v>7.837754813133451</v>
      </c>
      <c r="E114" s="76">
        <v>13.82847188</v>
      </c>
      <c r="F114" s="4">
        <f t="shared" si="37"/>
        <v>-1.663805850460266</v>
      </c>
      <c r="G114" s="76">
        <v>18.2605724</v>
      </c>
      <c r="H114" s="4">
        <f t="shared" si="37"/>
        <v>32.050544401873566</v>
      </c>
      <c r="I114" s="7">
        <v>20.70812796</v>
      </c>
      <c r="J114" s="4">
        <f t="shared" si="38"/>
        <v>13.403498567219053</v>
      </c>
      <c r="K114" s="7">
        <v>22.475681899999998</v>
      </c>
      <c r="L114" s="4">
        <f t="shared" si="39"/>
        <v>8.535556393191223</v>
      </c>
      <c r="M114" s="7">
        <v>25.23951318</v>
      </c>
      <c r="N114" s="4">
        <f t="shared" si="40"/>
        <v>12.296985214050398</v>
      </c>
      <c r="O114" s="7">
        <v>21.902248630000003</v>
      </c>
      <c r="P114" s="4">
        <f t="shared" si="41"/>
        <v>-13.222380820896628</v>
      </c>
    </row>
    <row r="115" spans="1:16" ht="35.25" customHeight="1">
      <c r="A115" s="5" t="s">
        <v>11</v>
      </c>
      <c r="B115" s="78">
        <v>0.52665646</v>
      </c>
      <c r="C115" s="78">
        <v>0.6164999999999999</v>
      </c>
      <c r="D115" s="4">
        <f t="shared" si="42"/>
        <v>17.059230603570295</v>
      </c>
      <c r="E115" s="76">
        <v>0.5913105</v>
      </c>
      <c r="F115" s="4">
        <f t="shared" si="37"/>
        <v>-4.085888077858877</v>
      </c>
      <c r="G115" s="76">
        <v>0.5797623499999999</v>
      </c>
      <c r="H115" s="4">
        <f t="shared" si="37"/>
        <v>-1.9529756363196815</v>
      </c>
      <c r="I115" s="76">
        <v>0.5785861000000001</v>
      </c>
      <c r="J115" s="4">
        <f t="shared" si="38"/>
        <v>-0.20288485445799787</v>
      </c>
      <c r="K115" s="76">
        <v>0.50775583</v>
      </c>
      <c r="L115" s="4">
        <f t="shared" si="39"/>
        <v>-12.241958457004078</v>
      </c>
      <c r="M115" s="76">
        <v>0.6837490800000001</v>
      </c>
      <c r="N115" s="4">
        <f t="shared" si="40"/>
        <v>34.66100034735201</v>
      </c>
      <c r="O115" s="76">
        <v>0.87544544</v>
      </c>
      <c r="P115" s="4">
        <f t="shared" si="41"/>
        <v>28.036068436099377</v>
      </c>
    </row>
    <row r="116" spans="1:16" ht="35.25" customHeight="1">
      <c r="A116" s="3" t="s">
        <v>3</v>
      </c>
      <c r="B116" s="78">
        <f>SUM(B108:B115)</f>
        <v>307.36289636</v>
      </c>
      <c r="C116" s="78">
        <f>SUM(C108:C115)</f>
        <v>320.81103255999994</v>
      </c>
      <c r="D116" s="4">
        <f t="shared" si="42"/>
        <v>4.3753284339983525</v>
      </c>
      <c r="E116" s="76">
        <f>SUM(E108:E115)</f>
        <v>308.87660174999996</v>
      </c>
      <c r="F116" s="4">
        <f t="shared" si="37"/>
        <v>-3.7200811688943194</v>
      </c>
      <c r="G116" s="76">
        <f>SUM(G108:G115)</f>
        <v>359.01922069</v>
      </c>
      <c r="H116" s="4">
        <f t="shared" si="37"/>
        <v>16.233867718016633</v>
      </c>
      <c r="I116" s="76">
        <f>SUM(I108:I115)</f>
        <v>381.85267423000005</v>
      </c>
      <c r="J116" s="4">
        <f t="shared" si="38"/>
        <v>6.359952956311468</v>
      </c>
      <c r="K116" s="76">
        <f>SUM(K108:K115)</f>
        <v>425.4379606400001</v>
      </c>
      <c r="L116" s="4">
        <f t="shared" si="39"/>
        <v>11.41416293545386</v>
      </c>
      <c r="M116" s="76">
        <f>SUM(M108:M115)</f>
        <v>511.08254108</v>
      </c>
      <c r="N116" s="4">
        <f t="shared" si="40"/>
        <v>20.130921159729613</v>
      </c>
      <c r="O116" s="76">
        <f>SUM(O108:O115)</f>
        <v>470.38502242000004</v>
      </c>
      <c r="P116" s="4">
        <f t="shared" si="41"/>
        <v>-7.963003113743531</v>
      </c>
    </row>
    <row r="119" spans="1:16" ht="35.25" customHeight="1">
      <c r="A119" s="241" t="s">
        <v>166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</row>
    <row r="120" spans="1:16" ht="35.25" customHeight="1">
      <c r="A120" s="241" t="s">
        <v>325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</row>
    <row r="121" spans="1:16" ht="3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5.25" customHeight="1">
      <c r="A122" s="1"/>
      <c r="B122" s="1"/>
      <c r="C122" s="1"/>
      <c r="D122" s="1"/>
      <c r="E122" s="1"/>
      <c r="F122" s="1" t="s">
        <v>61</v>
      </c>
      <c r="G122" s="1"/>
      <c r="H122" s="1"/>
      <c r="I122" s="1"/>
      <c r="J122" s="1" t="s">
        <v>61</v>
      </c>
      <c r="K122" s="1"/>
      <c r="L122" s="1" t="s">
        <v>61</v>
      </c>
      <c r="M122" s="1"/>
      <c r="N122" s="1"/>
      <c r="O122" s="1"/>
      <c r="P122" s="1" t="s">
        <v>0</v>
      </c>
    </row>
    <row r="123" spans="1:16" ht="35.25" customHeight="1">
      <c r="A123" s="3" t="s">
        <v>1</v>
      </c>
      <c r="B123" s="3">
        <v>2550</v>
      </c>
      <c r="C123" s="3">
        <v>2551</v>
      </c>
      <c r="D123" s="4" t="s">
        <v>2</v>
      </c>
      <c r="E123" s="3">
        <v>2552</v>
      </c>
      <c r="F123" s="4" t="s">
        <v>2</v>
      </c>
      <c r="G123" s="3">
        <v>2553</v>
      </c>
      <c r="H123" s="4" t="s">
        <v>2</v>
      </c>
      <c r="I123" s="3">
        <v>2554</v>
      </c>
      <c r="J123" s="4" t="s">
        <v>2</v>
      </c>
      <c r="K123" s="3">
        <v>2555</v>
      </c>
      <c r="L123" s="4" t="s">
        <v>2</v>
      </c>
      <c r="M123" s="3">
        <v>2556</v>
      </c>
      <c r="N123" s="4" t="s">
        <v>2</v>
      </c>
      <c r="O123" s="3">
        <v>2557</v>
      </c>
      <c r="P123" s="4" t="s">
        <v>2</v>
      </c>
    </row>
    <row r="124" spans="1:16" ht="35.25" customHeight="1">
      <c r="A124" s="5" t="s">
        <v>4</v>
      </c>
      <c r="B124" s="76">
        <v>634.55314017</v>
      </c>
      <c r="C124" s="76">
        <v>601.2749225200001</v>
      </c>
      <c r="D124" s="4">
        <f>(C124-B124)/B124*100</f>
        <v>-5.2443547345907815</v>
      </c>
      <c r="E124" s="76">
        <v>596.70443517</v>
      </c>
      <c r="F124" s="4">
        <f aca="true" t="shared" si="43" ref="F124:H132">(E124-C124)/C124*100</f>
        <v>-0.7601327078210374</v>
      </c>
      <c r="G124" s="76">
        <v>606.4464715</v>
      </c>
      <c r="H124" s="4">
        <f t="shared" si="43"/>
        <v>1.632640174230401</v>
      </c>
      <c r="I124" s="76">
        <v>628.8065462</v>
      </c>
      <c r="J124" s="4">
        <f aca="true" t="shared" si="44" ref="J124:J132">(I124-G124)/G124*100</f>
        <v>3.687064852515994</v>
      </c>
      <c r="K124" s="76">
        <v>688.627265</v>
      </c>
      <c r="L124" s="4">
        <f aca="true" t="shared" si="45" ref="L124:L132">(K124-I124)/I124*100</f>
        <v>9.51337405144845</v>
      </c>
      <c r="M124" s="76">
        <v>772.8835191100001</v>
      </c>
      <c r="N124" s="4">
        <f aca="true" t="shared" si="46" ref="N124:N132">(M124-K124)/K124*100</f>
        <v>12.235393280572488</v>
      </c>
      <c r="O124" s="76">
        <v>627.9541105100001</v>
      </c>
      <c r="P124" s="4">
        <f aca="true" t="shared" si="47" ref="P124:P132">(O124-M124)/M124*100</f>
        <v>-18.751778892489625</v>
      </c>
    </row>
    <row r="125" spans="1:16" ht="35.25" customHeight="1">
      <c r="A125" s="5" t="s">
        <v>5</v>
      </c>
      <c r="B125" s="76">
        <v>929.41004349</v>
      </c>
      <c r="C125" s="76">
        <v>1074.3267578700002</v>
      </c>
      <c r="D125" s="4">
        <f aca="true" t="shared" si="48" ref="D125:D132">(C125-B125)/B125*100</f>
        <v>15.592333587856194</v>
      </c>
      <c r="E125" s="76">
        <v>868.7997214199999</v>
      </c>
      <c r="F125" s="4">
        <f t="shared" si="43"/>
        <v>-19.130775152383414</v>
      </c>
      <c r="G125" s="76">
        <v>1263.75712137</v>
      </c>
      <c r="H125" s="4">
        <f t="shared" si="43"/>
        <v>45.46012046418092</v>
      </c>
      <c r="I125" s="76">
        <v>1054.6743873499997</v>
      </c>
      <c r="J125" s="4">
        <f t="shared" si="44"/>
        <v>-16.544534585359262</v>
      </c>
      <c r="K125" s="76">
        <v>829.60444184</v>
      </c>
      <c r="L125" s="4">
        <f t="shared" si="45"/>
        <v>-21.340230521338047</v>
      </c>
      <c r="M125" s="76">
        <v>840.3394840400001</v>
      </c>
      <c r="N125" s="4">
        <f t="shared" si="46"/>
        <v>1.2939952655256466</v>
      </c>
      <c r="O125" s="76">
        <v>1000.84577545</v>
      </c>
      <c r="P125" s="4">
        <f t="shared" si="47"/>
        <v>19.100172544357065</v>
      </c>
    </row>
    <row r="126" spans="1:16" ht="35.25" customHeight="1">
      <c r="A126" s="5" t="s">
        <v>6</v>
      </c>
      <c r="B126" s="78">
        <v>0.15263665999999998</v>
      </c>
      <c r="C126" s="78">
        <v>6.150000000001456E-06</v>
      </c>
      <c r="D126" s="4">
        <f t="shared" si="48"/>
        <v>-99.99597082378506</v>
      </c>
      <c r="E126" s="78">
        <v>0</v>
      </c>
      <c r="F126" s="4">
        <f t="shared" si="43"/>
        <v>-100</v>
      </c>
      <c r="G126" s="78">
        <v>0</v>
      </c>
      <c r="H126" s="4" t="e">
        <f t="shared" si="43"/>
        <v>#DIV/0!</v>
      </c>
      <c r="I126" s="78">
        <v>0</v>
      </c>
      <c r="J126" s="4" t="e">
        <f t="shared" si="44"/>
        <v>#DIV/0!</v>
      </c>
      <c r="K126" s="78">
        <v>0</v>
      </c>
      <c r="L126" s="4" t="e">
        <f t="shared" si="45"/>
        <v>#DIV/0!</v>
      </c>
      <c r="M126" s="78">
        <v>0</v>
      </c>
      <c r="N126" s="4" t="e">
        <f t="shared" si="46"/>
        <v>#DIV/0!</v>
      </c>
      <c r="O126" s="78">
        <v>0</v>
      </c>
      <c r="P126" s="4" t="e">
        <f t="shared" si="47"/>
        <v>#DIV/0!</v>
      </c>
    </row>
    <row r="127" spans="1:16" ht="35.25" customHeight="1">
      <c r="A127" s="5" t="s">
        <v>7</v>
      </c>
      <c r="B127" s="76">
        <v>335.57811309000004</v>
      </c>
      <c r="C127" s="76">
        <v>383.45982848999995</v>
      </c>
      <c r="D127" s="4">
        <f t="shared" si="48"/>
        <v>14.268426197139478</v>
      </c>
      <c r="E127" s="76">
        <v>391.523951316</v>
      </c>
      <c r="F127" s="4">
        <f t="shared" si="43"/>
        <v>2.1029902552648676</v>
      </c>
      <c r="G127" s="76">
        <v>619.58467419</v>
      </c>
      <c r="H127" s="4">
        <f t="shared" si="43"/>
        <v>58.249494598590104</v>
      </c>
      <c r="I127" s="76">
        <v>603.99240668</v>
      </c>
      <c r="J127" s="4">
        <f t="shared" si="44"/>
        <v>-2.516567655645153</v>
      </c>
      <c r="K127" s="76">
        <v>621.5787794099999</v>
      </c>
      <c r="L127" s="4">
        <f t="shared" si="45"/>
        <v>2.9116877191665225</v>
      </c>
      <c r="M127" s="76">
        <v>717.17144158</v>
      </c>
      <c r="N127" s="4">
        <f t="shared" si="46"/>
        <v>15.379009923848464</v>
      </c>
      <c r="O127" s="76">
        <v>631.5367011579999</v>
      </c>
      <c r="P127" s="4">
        <f t="shared" si="47"/>
        <v>-11.940623323390877</v>
      </c>
    </row>
    <row r="128" spans="1:16" ht="35.25" customHeight="1">
      <c r="A128" s="5" t="s">
        <v>8</v>
      </c>
      <c r="B128" s="76">
        <v>42.49596647</v>
      </c>
      <c r="C128" s="76">
        <v>23.33719869090909</v>
      </c>
      <c r="D128" s="4">
        <f t="shared" si="48"/>
        <v>-45.08373234108237</v>
      </c>
      <c r="E128" s="76">
        <v>13.320635990000001</v>
      </c>
      <c r="F128" s="4">
        <f t="shared" si="43"/>
        <v>-42.921015643625644</v>
      </c>
      <c r="G128" s="76">
        <v>21.43769025</v>
      </c>
      <c r="H128" s="4">
        <f t="shared" si="43"/>
        <v>60.93593628782883</v>
      </c>
      <c r="I128" s="76">
        <v>47.61182271</v>
      </c>
      <c r="J128" s="4">
        <f t="shared" si="44"/>
        <v>122.09399499090159</v>
      </c>
      <c r="K128" s="76">
        <v>57.16182341</v>
      </c>
      <c r="L128" s="4">
        <f t="shared" si="45"/>
        <v>20.058044738527084</v>
      </c>
      <c r="M128" s="76">
        <v>74.9591552</v>
      </c>
      <c r="N128" s="4">
        <f t="shared" si="46"/>
        <v>31.13499662588878</v>
      </c>
      <c r="O128" s="76">
        <v>65.06844859999998</v>
      </c>
      <c r="P128" s="4">
        <f t="shared" si="47"/>
        <v>-13.194794649980283</v>
      </c>
    </row>
    <row r="129" spans="1:16" ht="35.25" customHeight="1">
      <c r="A129" s="5" t="s">
        <v>9</v>
      </c>
      <c r="B129" s="78">
        <v>0</v>
      </c>
      <c r="C129" s="78">
        <v>0</v>
      </c>
      <c r="D129" s="4" t="e">
        <f t="shared" si="48"/>
        <v>#DIV/0!</v>
      </c>
      <c r="E129" s="7">
        <v>0</v>
      </c>
      <c r="F129" s="4" t="e">
        <f t="shared" si="43"/>
        <v>#DIV/0!</v>
      </c>
      <c r="G129" s="7">
        <v>0</v>
      </c>
      <c r="H129" s="4" t="e">
        <f t="shared" si="43"/>
        <v>#DIV/0!</v>
      </c>
      <c r="I129" s="7">
        <v>0</v>
      </c>
      <c r="J129" s="4" t="e">
        <f t="shared" si="44"/>
        <v>#DIV/0!</v>
      </c>
      <c r="K129" s="7">
        <v>0</v>
      </c>
      <c r="L129" s="4" t="e">
        <f t="shared" si="45"/>
        <v>#DIV/0!</v>
      </c>
      <c r="M129" s="7">
        <v>0</v>
      </c>
      <c r="N129" s="4" t="e">
        <f t="shared" si="46"/>
        <v>#DIV/0!</v>
      </c>
      <c r="O129" s="7">
        <v>0</v>
      </c>
      <c r="P129" s="4" t="e">
        <f t="shared" si="47"/>
        <v>#DIV/0!</v>
      </c>
    </row>
    <row r="130" spans="1:16" ht="35.25" customHeight="1">
      <c r="A130" s="5" t="s">
        <v>10</v>
      </c>
      <c r="B130" s="76">
        <v>23.4905861</v>
      </c>
      <c r="C130" s="76">
        <v>23.518158959999997</v>
      </c>
      <c r="D130" s="4">
        <f t="shared" si="48"/>
        <v>0.11737833991292286</v>
      </c>
      <c r="E130" s="76">
        <v>23.7066281</v>
      </c>
      <c r="F130" s="4">
        <f t="shared" si="43"/>
        <v>0.8013770989495952</v>
      </c>
      <c r="G130" s="76">
        <v>26.6011503</v>
      </c>
      <c r="H130" s="4">
        <f t="shared" si="43"/>
        <v>12.209759177012614</v>
      </c>
      <c r="I130" s="7">
        <v>31.73917453</v>
      </c>
      <c r="J130" s="4">
        <f t="shared" si="44"/>
        <v>19.315045297120097</v>
      </c>
      <c r="K130" s="7">
        <v>35.893048379999996</v>
      </c>
      <c r="L130" s="4">
        <f t="shared" si="45"/>
        <v>13.08752956405258</v>
      </c>
      <c r="M130" s="7">
        <v>38.74671507</v>
      </c>
      <c r="N130" s="4">
        <f t="shared" si="46"/>
        <v>7.950471801080286</v>
      </c>
      <c r="O130" s="7">
        <v>35.366760240000005</v>
      </c>
      <c r="P130" s="4">
        <f t="shared" si="47"/>
        <v>-8.723203564208612</v>
      </c>
    </row>
    <row r="131" spans="1:16" ht="35.25" customHeight="1">
      <c r="A131" s="5" t="s">
        <v>11</v>
      </c>
      <c r="B131" s="76">
        <v>0.9283729999999999</v>
      </c>
      <c r="C131" s="76">
        <v>0.9686000000000001</v>
      </c>
      <c r="D131" s="4">
        <f t="shared" si="48"/>
        <v>4.333064404070373</v>
      </c>
      <c r="E131" s="76">
        <v>0.84231521</v>
      </c>
      <c r="F131" s="4">
        <f t="shared" si="43"/>
        <v>-13.037868056989483</v>
      </c>
      <c r="G131" s="76">
        <v>0.9769009999999999</v>
      </c>
      <c r="H131" s="4">
        <f t="shared" si="43"/>
        <v>15.978079037656215</v>
      </c>
      <c r="I131" s="76">
        <v>1.0486999999999997</v>
      </c>
      <c r="J131" s="4">
        <f t="shared" si="44"/>
        <v>7.349670027976208</v>
      </c>
      <c r="K131" s="76">
        <v>0.905006</v>
      </c>
      <c r="L131" s="4">
        <f t="shared" si="45"/>
        <v>-13.702107371030781</v>
      </c>
      <c r="M131" s="76">
        <v>1.1520370000000002</v>
      </c>
      <c r="N131" s="4">
        <f t="shared" si="46"/>
        <v>27.296062125554993</v>
      </c>
      <c r="O131" s="76">
        <v>1.4242792100000001</v>
      </c>
      <c r="P131" s="4">
        <f t="shared" si="47"/>
        <v>23.63137729083353</v>
      </c>
    </row>
    <row r="132" spans="1:16" ht="35.25" customHeight="1">
      <c r="A132" s="3" t="s">
        <v>3</v>
      </c>
      <c r="B132" s="76">
        <f>SUM(B124:B131)</f>
        <v>1966.6088589800002</v>
      </c>
      <c r="C132" s="76">
        <f>SUM(C124:C131)</f>
        <v>2106.8854726809095</v>
      </c>
      <c r="D132" s="4">
        <f t="shared" si="48"/>
        <v>7.132918834387084</v>
      </c>
      <c r="E132" s="76">
        <f>SUM(E124:E131)</f>
        <v>1894.8976872059998</v>
      </c>
      <c r="F132" s="4">
        <f t="shared" si="43"/>
        <v>-10.061666294806502</v>
      </c>
      <c r="G132" s="76">
        <f>SUM(G124:G131)</f>
        <v>2538.80400861</v>
      </c>
      <c r="H132" s="4">
        <f t="shared" si="43"/>
        <v>33.98106007261168</v>
      </c>
      <c r="I132" s="76">
        <f>SUM(I124:I131)</f>
        <v>2367.87303747</v>
      </c>
      <c r="J132" s="4">
        <f t="shared" si="44"/>
        <v>-6.732735987508747</v>
      </c>
      <c r="K132" s="76">
        <f>SUM(K124:K131)</f>
        <v>2233.77036404</v>
      </c>
      <c r="L132" s="4">
        <f t="shared" si="45"/>
        <v>-5.663423304709127</v>
      </c>
      <c r="M132" s="76">
        <f>SUM(M124:M131)</f>
        <v>2445.252352</v>
      </c>
      <c r="N132" s="4">
        <f t="shared" si="46"/>
        <v>9.467490094976162</v>
      </c>
      <c r="O132" s="76">
        <f>SUM(O124:O131)</f>
        <v>2362.1960751680003</v>
      </c>
      <c r="P132" s="4">
        <f t="shared" si="47"/>
        <v>-3.396634165961111</v>
      </c>
    </row>
    <row r="133" ht="35.25" customHeight="1">
      <c r="A133" s="18"/>
    </row>
    <row r="134" ht="35.25" customHeight="1">
      <c r="A134" s="18"/>
    </row>
    <row r="135" ht="35.25" customHeight="1">
      <c r="A135" s="18"/>
    </row>
    <row r="136" ht="35.25" customHeight="1">
      <c r="A136" s="18"/>
    </row>
    <row r="137" spans="1:16" ht="35.25" customHeight="1">
      <c r="A137" s="241" t="s">
        <v>167</v>
      </c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</row>
    <row r="138" spans="1:16" ht="35.25" customHeight="1">
      <c r="A138" s="241" t="s">
        <v>325</v>
      </c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</row>
    <row r="139" spans="1:16" ht="35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5.25" customHeight="1">
      <c r="A140" s="1"/>
      <c r="B140" s="1"/>
      <c r="C140" s="1"/>
      <c r="D140" s="1"/>
      <c r="E140" s="1"/>
      <c r="F140" s="1" t="s">
        <v>61</v>
      </c>
      <c r="G140" s="1"/>
      <c r="H140" s="1"/>
      <c r="I140" s="1"/>
      <c r="J140" s="1" t="s">
        <v>61</v>
      </c>
      <c r="K140" s="1"/>
      <c r="L140" s="1" t="s">
        <v>61</v>
      </c>
      <c r="M140" s="1"/>
      <c r="N140" s="1"/>
      <c r="O140" s="1"/>
      <c r="P140" s="1" t="s">
        <v>0</v>
      </c>
    </row>
    <row r="141" spans="1:16" ht="35.25" customHeight="1">
      <c r="A141" s="3" t="s">
        <v>1</v>
      </c>
      <c r="B141" s="3">
        <v>2550</v>
      </c>
      <c r="C141" s="3">
        <v>2551</v>
      </c>
      <c r="D141" s="4" t="s">
        <v>2</v>
      </c>
      <c r="E141" s="3">
        <v>2552</v>
      </c>
      <c r="F141" s="4" t="s">
        <v>2</v>
      </c>
      <c r="G141" s="3">
        <v>2553</v>
      </c>
      <c r="H141" s="4" t="s">
        <v>2</v>
      </c>
      <c r="I141" s="3">
        <v>2554</v>
      </c>
      <c r="J141" s="4" t="s">
        <v>2</v>
      </c>
      <c r="K141" s="3">
        <v>2555</v>
      </c>
      <c r="L141" s="4" t="s">
        <v>2</v>
      </c>
      <c r="M141" s="3">
        <v>2556</v>
      </c>
      <c r="N141" s="4" t="s">
        <v>2</v>
      </c>
      <c r="O141" s="3">
        <v>2557</v>
      </c>
      <c r="P141" s="4" t="s">
        <v>2</v>
      </c>
    </row>
    <row r="142" spans="1:16" ht="35.25" customHeight="1">
      <c r="A142" s="5" t="s">
        <v>4</v>
      </c>
      <c r="B142" s="78">
        <v>222.28236604</v>
      </c>
      <c r="C142" s="78">
        <v>220.35201075</v>
      </c>
      <c r="D142" s="4">
        <f>(C142-B142)/B142*100</f>
        <v>-0.8684248437649904</v>
      </c>
      <c r="E142" s="76">
        <v>193.31009926000004</v>
      </c>
      <c r="F142" s="4">
        <f aca="true" t="shared" si="49" ref="F142:H150">(E142-C142)/C142*100</f>
        <v>-12.272141923261284</v>
      </c>
      <c r="G142" s="76">
        <v>200.60887534999998</v>
      </c>
      <c r="H142" s="4">
        <f t="shared" si="49"/>
        <v>3.775682759431599</v>
      </c>
      <c r="I142" s="76">
        <v>228.17378995999997</v>
      </c>
      <c r="J142" s="4">
        <f aca="true" t="shared" si="50" ref="J142:J150">(I142-G142)/G142*100</f>
        <v>13.740625663698976</v>
      </c>
      <c r="K142" s="76">
        <v>266.6936059</v>
      </c>
      <c r="L142" s="4">
        <f aca="true" t="shared" si="51" ref="L142:L150">(K142-I142)/I142*100</f>
        <v>16.88178819607317</v>
      </c>
      <c r="M142" s="76">
        <v>322.29378529999997</v>
      </c>
      <c r="N142" s="4">
        <f aca="true" t="shared" si="52" ref="N142:N150">(M142-K142)/K142*100</f>
        <v>20.8479611696607</v>
      </c>
      <c r="O142" s="76">
        <v>272.52316372</v>
      </c>
      <c r="P142" s="4">
        <f aca="true" t="shared" si="53" ref="P142:P150">(O142-M142)/M142*100</f>
        <v>-15.44262528477615</v>
      </c>
    </row>
    <row r="143" spans="1:16" ht="35.25" customHeight="1">
      <c r="A143" s="5" t="s">
        <v>5</v>
      </c>
      <c r="B143" s="78">
        <v>86.35483272999998</v>
      </c>
      <c r="C143" s="78">
        <v>92.90537795</v>
      </c>
      <c r="D143" s="4">
        <f aca="true" t="shared" si="54" ref="D143:D150">(C143-B143)/B143*100</f>
        <v>7.5856150870920915</v>
      </c>
      <c r="E143" s="76">
        <v>192.95480863999998</v>
      </c>
      <c r="F143" s="4">
        <f t="shared" si="49"/>
        <v>107.68960085803083</v>
      </c>
      <c r="G143" s="76">
        <v>97.05372227000001</v>
      </c>
      <c r="H143" s="4">
        <f t="shared" si="49"/>
        <v>-49.701319726591905</v>
      </c>
      <c r="I143" s="76">
        <v>106.58484788</v>
      </c>
      <c r="J143" s="4">
        <f t="shared" si="50"/>
        <v>9.820463746341163</v>
      </c>
      <c r="K143" s="76">
        <v>138.35204576</v>
      </c>
      <c r="L143" s="4">
        <f t="shared" si="51"/>
        <v>29.804609671879014</v>
      </c>
      <c r="M143" s="76">
        <v>155.01240893</v>
      </c>
      <c r="N143" s="4">
        <f t="shared" si="52"/>
        <v>12.042007097532045</v>
      </c>
      <c r="O143" s="76">
        <v>141.95981464000002</v>
      </c>
      <c r="P143" s="4">
        <f t="shared" si="53"/>
        <v>-8.420354460715608</v>
      </c>
    </row>
    <row r="144" spans="1:16" ht="35.25" customHeight="1">
      <c r="A144" s="5" t="s">
        <v>6</v>
      </c>
      <c r="B144" s="78">
        <v>0</v>
      </c>
      <c r="C144" s="78">
        <v>0</v>
      </c>
      <c r="D144" s="4" t="e">
        <f t="shared" si="54"/>
        <v>#DIV/0!</v>
      </c>
      <c r="E144" s="78">
        <v>0</v>
      </c>
      <c r="F144" s="4" t="e">
        <f t="shared" si="49"/>
        <v>#DIV/0!</v>
      </c>
      <c r="G144" s="78">
        <v>0</v>
      </c>
      <c r="H144" s="4" t="e">
        <f t="shared" si="49"/>
        <v>#DIV/0!</v>
      </c>
      <c r="I144" s="78">
        <v>0</v>
      </c>
      <c r="J144" s="4" t="e">
        <f t="shared" si="50"/>
        <v>#DIV/0!</v>
      </c>
      <c r="K144" s="78">
        <v>0</v>
      </c>
      <c r="L144" s="4" t="e">
        <f t="shared" si="51"/>
        <v>#DIV/0!</v>
      </c>
      <c r="M144" s="78">
        <v>0</v>
      </c>
      <c r="N144" s="4" t="e">
        <f t="shared" si="52"/>
        <v>#DIV/0!</v>
      </c>
      <c r="O144" s="78">
        <v>0</v>
      </c>
      <c r="P144" s="4" t="e">
        <f t="shared" si="53"/>
        <v>#DIV/0!</v>
      </c>
    </row>
    <row r="145" spans="1:16" ht="35.25" customHeight="1">
      <c r="A145" s="5" t="s">
        <v>7</v>
      </c>
      <c r="B145" s="78">
        <v>171.13151453999996</v>
      </c>
      <c r="C145" s="78">
        <v>173.81292781</v>
      </c>
      <c r="D145" s="4">
        <f t="shared" si="54"/>
        <v>1.566872868044002</v>
      </c>
      <c r="E145" s="76">
        <v>176.2669495</v>
      </c>
      <c r="F145" s="4">
        <f t="shared" si="49"/>
        <v>1.4118752390400915</v>
      </c>
      <c r="G145" s="76">
        <v>199.98186417000002</v>
      </c>
      <c r="H145" s="4">
        <f t="shared" si="49"/>
        <v>13.453976901097963</v>
      </c>
      <c r="I145" s="76">
        <v>204.78139787</v>
      </c>
      <c r="J145" s="4">
        <f t="shared" si="50"/>
        <v>2.39998447855252</v>
      </c>
      <c r="K145" s="76">
        <v>217.70400687000003</v>
      </c>
      <c r="L145" s="4">
        <f t="shared" si="51"/>
        <v>6.310440857623013</v>
      </c>
      <c r="M145" s="76">
        <v>253.76826982</v>
      </c>
      <c r="N145" s="4">
        <f t="shared" si="52"/>
        <v>16.56573228417216</v>
      </c>
      <c r="O145" s="76">
        <v>275.97492</v>
      </c>
      <c r="P145" s="4">
        <f t="shared" si="53"/>
        <v>8.750759185043648</v>
      </c>
    </row>
    <row r="146" spans="1:16" ht="35.25" customHeight="1">
      <c r="A146" s="5" t="s">
        <v>8</v>
      </c>
      <c r="B146" s="78">
        <v>25.11580805</v>
      </c>
      <c r="C146" s="78">
        <v>18.17057446818182</v>
      </c>
      <c r="D146" s="4">
        <f t="shared" si="54"/>
        <v>-27.652837479852376</v>
      </c>
      <c r="E146" s="76">
        <v>11.637083890000001</v>
      </c>
      <c r="F146" s="4">
        <f t="shared" si="49"/>
        <v>-35.95643379147149</v>
      </c>
      <c r="G146" s="76">
        <v>21.457520029999998</v>
      </c>
      <c r="H146" s="4">
        <f t="shared" si="49"/>
        <v>84.38914966006999</v>
      </c>
      <c r="I146" s="76">
        <v>56.43119886</v>
      </c>
      <c r="J146" s="4">
        <f t="shared" si="50"/>
        <v>162.99031193307945</v>
      </c>
      <c r="K146" s="76">
        <v>33.27760697</v>
      </c>
      <c r="L146" s="4">
        <f t="shared" si="51"/>
        <v>-41.02977139904768</v>
      </c>
      <c r="M146" s="76">
        <v>41.505558130000004</v>
      </c>
      <c r="N146" s="4">
        <f t="shared" si="52"/>
        <v>24.725188825679563</v>
      </c>
      <c r="O146" s="76">
        <v>47.91428499999999</v>
      </c>
      <c r="P146" s="4">
        <f t="shared" si="53"/>
        <v>15.440647370473002</v>
      </c>
    </row>
    <row r="147" spans="1:16" ht="35.25" customHeight="1">
      <c r="A147" s="5" t="s">
        <v>9</v>
      </c>
      <c r="B147" s="78">
        <v>0</v>
      </c>
      <c r="C147" s="78">
        <v>0</v>
      </c>
      <c r="D147" s="4" t="e">
        <f t="shared" si="54"/>
        <v>#DIV/0!</v>
      </c>
      <c r="E147" s="7">
        <v>0</v>
      </c>
      <c r="F147" s="4" t="e">
        <f t="shared" si="49"/>
        <v>#DIV/0!</v>
      </c>
      <c r="G147" s="7">
        <v>0</v>
      </c>
      <c r="H147" s="4" t="e">
        <f t="shared" si="49"/>
        <v>#DIV/0!</v>
      </c>
      <c r="I147" s="7">
        <v>0</v>
      </c>
      <c r="J147" s="4" t="e">
        <f t="shared" si="50"/>
        <v>#DIV/0!</v>
      </c>
      <c r="K147" s="7">
        <v>0</v>
      </c>
      <c r="L147" s="4" t="e">
        <f t="shared" si="51"/>
        <v>#DIV/0!</v>
      </c>
      <c r="M147" s="7">
        <v>0</v>
      </c>
      <c r="N147" s="4" t="e">
        <f t="shared" si="52"/>
        <v>#DIV/0!</v>
      </c>
      <c r="O147" s="7">
        <v>0</v>
      </c>
      <c r="P147" s="4" t="e">
        <f t="shared" si="53"/>
        <v>#DIV/0!</v>
      </c>
    </row>
    <row r="148" spans="1:16" ht="35.25" customHeight="1">
      <c r="A148" s="5" t="s">
        <v>10</v>
      </c>
      <c r="B148" s="78">
        <v>19.05214542</v>
      </c>
      <c r="C148" s="78">
        <v>19.43854808</v>
      </c>
      <c r="D148" s="4">
        <f t="shared" si="54"/>
        <v>2.028132010762291</v>
      </c>
      <c r="E148" s="76">
        <v>18.89658948</v>
      </c>
      <c r="F148" s="4">
        <f t="shared" si="49"/>
        <v>-2.7880611132557434</v>
      </c>
      <c r="G148" s="76">
        <v>23.32088757</v>
      </c>
      <c r="H148" s="4">
        <f t="shared" si="49"/>
        <v>23.413209535417185</v>
      </c>
      <c r="I148" s="7">
        <v>23.94421381</v>
      </c>
      <c r="J148" s="4">
        <f t="shared" si="50"/>
        <v>2.6728238285486525</v>
      </c>
      <c r="K148" s="7">
        <v>26.358994510000002</v>
      </c>
      <c r="L148" s="4">
        <f t="shared" si="51"/>
        <v>10.085028137326015</v>
      </c>
      <c r="M148" s="7">
        <v>28.24578217</v>
      </c>
      <c r="N148" s="4">
        <f t="shared" si="52"/>
        <v>7.158041097827884</v>
      </c>
      <c r="O148" s="7">
        <v>23.918395359999998</v>
      </c>
      <c r="P148" s="4">
        <f t="shared" si="53"/>
        <v>-15.320470801464092</v>
      </c>
    </row>
    <row r="149" spans="1:16" ht="35.25" customHeight="1">
      <c r="A149" s="5" t="s">
        <v>11</v>
      </c>
      <c r="B149" s="78">
        <v>0.95250009</v>
      </c>
      <c r="C149" s="78">
        <v>0.94930258</v>
      </c>
      <c r="D149" s="4">
        <f t="shared" si="54"/>
        <v>-0.3356965562071511</v>
      </c>
      <c r="E149" s="76">
        <v>0.892975</v>
      </c>
      <c r="F149" s="4">
        <f t="shared" si="49"/>
        <v>-5.933574940879234</v>
      </c>
      <c r="G149" s="76">
        <v>0.7857005</v>
      </c>
      <c r="H149" s="4">
        <f t="shared" si="49"/>
        <v>-12.013158263109263</v>
      </c>
      <c r="I149" s="76">
        <v>0.9479909999999999</v>
      </c>
      <c r="J149" s="4">
        <f t="shared" si="50"/>
        <v>20.655516955888395</v>
      </c>
      <c r="K149" s="76">
        <v>0.98616332</v>
      </c>
      <c r="L149" s="4">
        <f t="shared" si="51"/>
        <v>4.026654261485609</v>
      </c>
      <c r="M149" s="76">
        <v>1.07553451</v>
      </c>
      <c r="N149" s="4">
        <f t="shared" si="52"/>
        <v>9.062514107703787</v>
      </c>
      <c r="O149" s="76">
        <v>1.36503366</v>
      </c>
      <c r="P149" s="4">
        <f t="shared" si="53"/>
        <v>26.9167699695661</v>
      </c>
    </row>
    <row r="150" spans="1:16" ht="35.25" customHeight="1">
      <c r="A150" s="3" t="s">
        <v>3</v>
      </c>
      <c r="B150" s="78">
        <f>SUM(B142:B149)</f>
        <v>524.8891668699999</v>
      </c>
      <c r="C150" s="78">
        <f>SUM(C142:C149)</f>
        <v>525.6287416381819</v>
      </c>
      <c r="D150" s="4">
        <f t="shared" si="54"/>
        <v>0.1409011301551746</v>
      </c>
      <c r="E150" s="76">
        <f>SUM(E142:E149)</f>
        <v>593.95850577</v>
      </c>
      <c r="F150" s="4">
        <f t="shared" si="49"/>
        <v>12.99962477676937</v>
      </c>
      <c r="G150" s="76">
        <f>SUM(G142:G149)</f>
        <v>543.2085698899999</v>
      </c>
      <c r="H150" s="4">
        <f t="shared" si="49"/>
        <v>-8.544357120403305</v>
      </c>
      <c r="I150" s="76">
        <f>SUM(I142:I149)</f>
        <v>620.8634393799999</v>
      </c>
      <c r="J150" s="4">
        <f t="shared" si="50"/>
        <v>14.295589906787583</v>
      </c>
      <c r="K150" s="76">
        <f>SUM(K142:K149)</f>
        <v>683.37242333</v>
      </c>
      <c r="L150" s="4">
        <f t="shared" si="51"/>
        <v>10.068072942485077</v>
      </c>
      <c r="M150" s="76">
        <f>SUM(M142:M149)</f>
        <v>801.90133886</v>
      </c>
      <c r="N150" s="4">
        <f t="shared" si="52"/>
        <v>17.344702754088534</v>
      </c>
      <c r="O150" s="76">
        <f>SUM(O142:O149)</f>
        <v>763.65561238</v>
      </c>
      <c r="P150" s="4">
        <f t="shared" si="53"/>
        <v>-4.769380549279412</v>
      </c>
    </row>
    <row r="154" spans="1:16" ht="35.25" customHeight="1">
      <c r="A154" s="241" t="s">
        <v>168</v>
      </c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</row>
    <row r="155" spans="1:16" ht="35.25" customHeight="1">
      <c r="A155" s="241" t="s">
        <v>325</v>
      </c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</row>
    <row r="156" spans="1:16" ht="35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5.25" customHeight="1">
      <c r="A157" s="1"/>
      <c r="B157" s="1"/>
      <c r="C157" s="1"/>
      <c r="D157" s="1"/>
      <c r="E157" s="1"/>
      <c r="F157" s="1" t="s">
        <v>61</v>
      </c>
      <c r="G157" s="1"/>
      <c r="H157" s="1"/>
      <c r="I157" s="1"/>
      <c r="J157" s="1" t="s">
        <v>61</v>
      </c>
      <c r="K157" s="1"/>
      <c r="L157" s="1" t="s">
        <v>61</v>
      </c>
      <c r="M157" s="1"/>
      <c r="N157" s="1"/>
      <c r="O157" s="1"/>
      <c r="P157" s="1" t="s">
        <v>0</v>
      </c>
    </row>
    <row r="158" spans="1:16" ht="35.25" customHeight="1">
      <c r="A158" s="3" t="s">
        <v>1</v>
      </c>
      <c r="B158" s="3">
        <v>2550</v>
      </c>
      <c r="C158" s="3">
        <v>2551</v>
      </c>
      <c r="D158" s="4" t="s">
        <v>2</v>
      </c>
      <c r="E158" s="3">
        <v>2552</v>
      </c>
      <c r="F158" s="4" t="s">
        <v>2</v>
      </c>
      <c r="G158" s="3">
        <v>2553</v>
      </c>
      <c r="H158" s="4" t="s">
        <v>2</v>
      </c>
      <c r="I158" s="3">
        <v>2554</v>
      </c>
      <c r="J158" s="4" t="s">
        <v>2</v>
      </c>
      <c r="K158" s="3">
        <v>2555</v>
      </c>
      <c r="L158" s="4" t="s">
        <v>2</v>
      </c>
      <c r="M158" s="3">
        <v>2556</v>
      </c>
      <c r="N158" s="4" t="s">
        <v>2</v>
      </c>
      <c r="O158" s="3">
        <v>2557</v>
      </c>
      <c r="P158" s="4" t="s">
        <v>2</v>
      </c>
    </row>
    <row r="159" spans="1:16" ht="35.25" customHeight="1">
      <c r="A159" s="5" t="s">
        <v>4</v>
      </c>
      <c r="B159" s="78">
        <v>163.39933426999997</v>
      </c>
      <c r="C159" s="78">
        <v>164.00493042000002</v>
      </c>
      <c r="D159" s="4">
        <f>(C159-B159)/B159*100</f>
        <v>0.3706233888317871</v>
      </c>
      <c r="E159" s="76">
        <v>145.14316821</v>
      </c>
      <c r="F159" s="4">
        <f aca="true" t="shared" si="55" ref="F159:H167">(E159-C159)/C159*100</f>
        <v>-11.50072876571269</v>
      </c>
      <c r="G159" s="76">
        <v>157.75551692000002</v>
      </c>
      <c r="H159" s="4">
        <f t="shared" si="55"/>
        <v>8.689591708341297</v>
      </c>
      <c r="I159" s="76">
        <v>180.88183766999995</v>
      </c>
      <c r="J159" s="4">
        <f aca="true" t="shared" si="56" ref="J159:J167">(I159-G159)/G159*100</f>
        <v>14.659595557426755</v>
      </c>
      <c r="K159" s="76">
        <v>207.51525528999997</v>
      </c>
      <c r="L159" s="4">
        <f aca="true" t="shared" si="57" ref="L159:L167">(K159-I159)/I159*100</f>
        <v>14.724207782867571</v>
      </c>
      <c r="M159" s="76">
        <v>237.72653609</v>
      </c>
      <c r="N159" s="4">
        <f aca="true" t="shared" si="58" ref="N159:N167">(M159-K159)/K159*100</f>
        <v>14.558583058281735</v>
      </c>
      <c r="O159" s="76">
        <v>208.51029174</v>
      </c>
      <c r="P159" s="4">
        <f aca="true" t="shared" si="59" ref="P159:P167">(O159-M159)/M159*100</f>
        <v>-12.28985406111294</v>
      </c>
    </row>
    <row r="160" spans="1:16" ht="35.25" customHeight="1">
      <c r="A160" s="5" t="s">
        <v>5</v>
      </c>
      <c r="B160" s="78">
        <v>55.22529812</v>
      </c>
      <c r="C160" s="78">
        <v>60.83690165000001</v>
      </c>
      <c r="D160" s="4">
        <f aca="true" t="shared" si="60" ref="D160:D167">(C160-B160)/B160*100</f>
        <v>10.161291511376653</v>
      </c>
      <c r="E160" s="76">
        <v>58.50984282</v>
      </c>
      <c r="F160" s="4">
        <f t="shared" si="55"/>
        <v>-3.8250778177162568</v>
      </c>
      <c r="G160" s="76">
        <v>81.23977049999999</v>
      </c>
      <c r="H160" s="4">
        <f t="shared" si="55"/>
        <v>38.84804091839122</v>
      </c>
      <c r="I160" s="76">
        <v>78.20176657999998</v>
      </c>
      <c r="J160" s="4">
        <f t="shared" si="56"/>
        <v>-3.7395525631131723</v>
      </c>
      <c r="K160" s="76">
        <v>83.77828699</v>
      </c>
      <c r="L160" s="4">
        <f t="shared" si="57"/>
        <v>7.1309391767963</v>
      </c>
      <c r="M160" s="76">
        <v>94.25351392</v>
      </c>
      <c r="N160" s="4">
        <f t="shared" si="58"/>
        <v>12.503510523258079</v>
      </c>
      <c r="O160" s="76">
        <v>91.20862835</v>
      </c>
      <c r="P160" s="4">
        <f t="shared" si="59"/>
        <v>-3.2305273759707536</v>
      </c>
    </row>
    <row r="161" spans="1:16" ht="35.25" customHeight="1">
      <c r="A161" s="5" t="s">
        <v>6</v>
      </c>
      <c r="B161" s="78">
        <v>0</v>
      </c>
      <c r="C161" s="78">
        <v>5.999999999985448E-07</v>
      </c>
      <c r="D161" s="4" t="e">
        <f t="shared" si="60"/>
        <v>#DIV/0!</v>
      </c>
      <c r="E161" s="78">
        <v>0</v>
      </c>
      <c r="F161" s="4">
        <f t="shared" si="55"/>
        <v>-100</v>
      </c>
      <c r="G161" s="78">
        <v>0</v>
      </c>
      <c r="H161" s="4" t="e">
        <f t="shared" si="55"/>
        <v>#DIV/0!</v>
      </c>
      <c r="I161" s="78">
        <v>0</v>
      </c>
      <c r="J161" s="4" t="e">
        <f t="shared" si="56"/>
        <v>#DIV/0!</v>
      </c>
      <c r="K161" s="78">
        <v>0</v>
      </c>
      <c r="L161" s="4" t="e">
        <f t="shared" si="57"/>
        <v>#DIV/0!</v>
      </c>
      <c r="M161" s="78">
        <v>0</v>
      </c>
      <c r="N161" s="4" t="e">
        <f t="shared" si="58"/>
        <v>#DIV/0!</v>
      </c>
      <c r="O161" s="78">
        <v>0</v>
      </c>
      <c r="P161" s="4" t="e">
        <f t="shared" si="59"/>
        <v>#DIV/0!</v>
      </c>
    </row>
    <row r="162" spans="1:16" ht="35.25" customHeight="1">
      <c r="A162" s="5" t="s">
        <v>7</v>
      </c>
      <c r="B162" s="78">
        <v>95.77625176000001</v>
      </c>
      <c r="C162" s="78">
        <v>109.02435161999999</v>
      </c>
      <c r="D162" s="4">
        <f t="shared" si="60"/>
        <v>13.832343213010262</v>
      </c>
      <c r="E162" s="76">
        <v>117.39818727000001</v>
      </c>
      <c r="F162" s="4">
        <f t="shared" si="55"/>
        <v>7.6807020868023015</v>
      </c>
      <c r="G162" s="76">
        <v>131.36763535999998</v>
      </c>
      <c r="H162" s="4">
        <f t="shared" si="55"/>
        <v>11.899202547201282</v>
      </c>
      <c r="I162" s="76">
        <v>141.74677380000003</v>
      </c>
      <c r="J162" s="4">
        <f t="shared" si="56"/>
        <v>7.900833726326159</v>
      </c>
      <c r="K162" s="76">
        <v>153.38404805000002</v>
      </c>
      <c r="L162" s="4">
        <f t="shared" si="57"/>
        <v>8.20990413963128</v>
      </c>
      <c r="M162" s="76">
        <v>171.27563001</v>
      </c>
      <c r="N162" s="4">
        <f t="shared" si="58"/>
        <v>11.664564984076886</v>
      </c>
      <c r="O162" s="76">
        <v>176.29711282999997</v>
      </c>
      <c r="P162" s="4">
        <f t="shared" si="59"/>
        <v>2.9318139537462553</v>
      </c>
    </row>
    <row r="163" spans="1:16" ht="35.25" customHeight="1">
      <c r="A163" s="5" t="s">
        <v>8</v>
      </c>
      <c r="B163" s="78">
        <v>23.70994285</v>
      </c>
      <c r="C163" s="78">
        <v>13.91413762</v>
      </c>
      <c r="D163" s="4">
        <f t="shared" si="60"/>
        <v>-41.315178581292955</v>
      </c>
      <c r="E163" s="76">
        <v>10.25390109</v>
      </c>
      <c r="F163" s="4">
        <f t="shared" si="55"/>
        <v>-26.305881327052738</v>
      </c>
      <c r="G163" s="76">
        <v>17.40842064</v>
      </c>
      <c r="H163" s="4">
        <f t="shared" si="55"/>
        <v>69.77363529454526</v>
      </c>
      <c r="I163" s="76">
        <v>33.00236074</v>
      </c>
      <c r="J163" s="4">
        <f t="shared" si="56"/>
        <v>89.57699507885974</v>
      </c>
      <c r="K163" s="76">
        <v>37.643234029999995</v>
      </c>
      <c r="L163" s="4">
        <f t="shared" si="57"/>
        <v>14.062246414921148</v>
      </c>
      <c r="M163" s="76">
        <v>45.7842128</v>
      </c>
      <c r="N163" s="4">
        <f t="shared" si="58"/>
        <v>21.626672042874965</v>
      </c>
      <c r="O163" s="76">
        <v>45.30641901</v>
      </c>
      <c r="P163" s="4">
        <f t="shared" si="59"/>
        <v>-1.0435776019283218</v>
      </c>
    </row>
    <row r="164" spans="1:16" ht="35.25" customHeight="1">
      <c r="A164" s="5" t="s">
        <v>9</v>
      </c>
      <c r="B164" s="78">
        <v>0</v>
      </c>
      <c r="C164" s="78">
        <v>0</v>
      </c>
      <c r="D164" s="4" t="e">
        <f t="shared" si="60"/>
        <v>#DIV/0!</v>
      </c>
      <c r="E164" s="7">
        <v>0</v>
      </c>
      <c r="F164" s="4" t="e">
        <f t="shared" si="55"/>
        <v>#DIV/0!</v>
      </c>
      <c r="G164" s="7">
        <v>0</v>
      </c>
      <c r="H164" s="4" t="e">
        <f t="shared" si="55"/>
        <v>#DIV/0!</v>
      </c>
      <c r="I164" s="7">
        <v>0</v>
      </c>
      <c r="J164" s="4" t="e">
        <f t="shared" si="56"/>
        <v>#DIV/0!</v>
      </c>
      <c r="K164" s="7">
        <v>0</v>
      </c>
      <c r="L164" s="4" t="e">
        <f t="shared" si="57"/>
        <v>#DIV/0!</v>
      </c>
      <c r="M164" s="7">
        <v>0</v>
      </c>
      <c r="N164" s="4" t="e">
        <f t="shared" si="58"/>
        <v>#DIV/0!</v>
      </c>
      <c r="O164" s="7">
        <v>0</v>
      </c>
      <c r="P164" s="4" t="e">
        <f t="shared" si="59"/>
        <v>#DIV/0!</v>
      </c>
    </row>
    <row r="165" spans="1:16" ht="35.25" customHeight="1">
      <c r="A165" s="5" t="s">
        <v>10</v>
      </c>
      <c r="B165" s="78">
        <v>18.5962375</v>
      </c>
      <c r="C165" s="78">
        <v>20.12215061</v>
      </c>
      <c r="D165" s="4">
        <f t="shared" si="60"/>
        <v>8.205493772597803</v>
      </c>
      <c r="E165" s="76">
        <v>20.53810455</v>
      </c>
      <c r="F165" s="4">
        <f t="shared" si="55"/>
        <v>2.0671445516031817</v>
      </c>
      <c r="G165" s="76">
        <v>25.549604130000002</v>
      </c>
      <c r="H165" s="4">
        <f t="shared" si="55"/>
        <v>24.40098387755068</v>
      </c>
      <c r="I165" s="7">
        <v>29.72682555</v>
      </c>
      <c r="J165" s="4">
        <f t="shared" si="56"/>
        <v>16.349456526784934</v>
      </c>
      <c r="K165" s="7">
        <v>31.464909249999998</v>
      </c>
      <c r="L165" s="4">
        <f t="shared" si="57"/>
        <v>5.846852692281491</v>
      </c>
      <c r="M165" s="7">
        <v>35.37269023</v>
      </c>
      <c r="N165" s="4">
        <f t="shared" si="58"/>
        <v>12.419489117070965</v>
      </c>
      <c r="O165" s="7">
        <v>29.20527746</v>
      </c>
      <c r="P165" s="4">
        <f t="shared" si="59"/>
        <v>-17.435520821001464</v>
      </c>
    </row>
    <row r="166" spans="1:16" ht="35.25" customHeight="1">
      <c r="A166" s="5" t="s">
        <v>11</v>
      </c>
      <c r="B166" s="78">
        <v>0.6886865000000001</v>
      </c>
      <c r="C166" s="78">
        <v>0.782</v>
      </c>
      <c r="D166" s="4">
        <f t="shared" si="60"/>
        <v>13.549488773193596</v>
      </c>
      <c r="E166" s="76">
        <v>0.6050004999999999</v>
      </c>
      <c r="F166" s="4">
        <f t="shared" si="55"/>
        <v>-22.63420716112533</v>
      </c>
      <c r="G166" s="76">
        <v>0.7144010000000001</v>
      </c>
      <c r="H166" s="4">
        <f t="shared" si="55"/>
        <v>18.082712328336942</v>
      </c>
      <c r="I166" s="76">
        <v>0.7279010000000001</v>
      </c>
      <c r="J166" s="4">
        <f t="shared" si="56"/>
        <v>1.8896950032264885</v>
      </c>
      <c r="K166" s="98">
        <v>0.6258</v>
      </c>
      <c r="L166" s="4">
        <f t="shared" si="57"/>
        <v>-14.026770123959176</v>
      </c>
      <c r="M166" s="76">
        <v>0.6954005</v>
      </c>
      <c r="N166" s="4">
        <f t="shared" si="58"/>
        <v>11.121844039629266</v>
      </c>
      <c r="O166" s="76">
        <v>0.8370005</v>
      </c>
      <c r="P166" s="4">
        <f t="shared" si="59"/>
        <v>20.362366722485827</v>
      </c>
    </row>
    <row r="167" spans="1:16" ht="35.25" customHeight="1">
      <c r="A167" s="3" t="s">
        <v>3</v>
      </c>
      <c r="B167" s="78">
        <f>SUM(B159:B166)</f>
        <v>357.395751</v>
      </c>
      <c r="C167" s="78">
        <f>SUM(C159:C166)</f>
        <v>368.68447252000004</v>
      </c>
      <c r="D167" s="4">
        <f t="shared" si="60"/>
        <v>3.158605408266318</v>
      </c>
      <c r="E167" s="76">
        <f>SUM(E159:E166)</f>
        <v>352.44820444000004</v>
      </c>
      <c r="F167" s="4">
        <f t="shared" si="55"/>
        <v>-4.403838319803184</v>
      </c>
      <c r="G167" s="76">
        <f>SUM(G159:G166)</f>
        <v>414.0353485499999</v>
      </c>
      <c r="H167" s="4">
        <f t="shared" si="55"/>
        <v>17.474097848747682</v>
      </c>
      <c r="I167" s="76">
        <f>SUM(I159:I166)</f>
        <v>464.28746534</v>
      </c>
      <c r="J167" s="4">
        <f t="shared" si="56"/>
        <v>12.1371561549005</v>
      </c>
      <c r="K167" s="76">
        <f>SUM(K159:K166)</f>
        <v>514.41153361</v>
      </c>
      <c r="L167" s="4">
        <f t="shared" si="57"/>
        <v>10.795912449045746</v>
      </c>
      <c r="M167" s="76">
        <f>SUM(M159:M166)</f>
        <v>585.10798355</v>
      </c>
      <c r="N167" s="4">
        <f t="shared" si="58"/>
        <v>13.74316968437149</v>
      </c>
      <c r="O167" s="76">
        <f>SUM(O159:O166)</f>
        <v>551.36472989</v>
      </c>
      <c r="P167" s="4">
        <f t="shared" si="59"/>
        <v>-5.767013031555471</v>
      </c>
    </row>
    <row r="172" spans="1:16" ht="35.25" customHeight="1">
      <c r="A172" s="241" t="s">
        <v>71</v>
      </c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</row>
    <row r="173" spans="1:16" ht="35.25" customHeight="1">
      <c r="A173" s="241" t="s">
        <v>325</v>
      </c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</row>
    <row r="174" spans="1:16" ht="3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5.25" customHeight="1">
      <c r="A175" s="1"/>
      <c r="B175" s="1"/>
      <c r="C175" s="1"/>
      <c r="D175" s="1"/>
      <c r="E175" s="1"/>
      <c r="F175" s="1" t="s">
        <v>61</v>
      </c>
      <c r="G175" s="1"/>
      <c r="H175" s="1"/>
      <c r="I175" s="1"/>
      <c r="J175" s="1" t="s">
        <v>61</v>
      </c>
      <c r="K175" s="1"/>
      <c r="L175" s="1" t="s">
        <v>61</v>
      </c>
      <c r="M175" s="1"/>
      <c r="N175" s="1"/>
      <c r="O175" s="1"/>
      <c r="P175" s="1" t="s">
        <v>0</v>
      </c>
    </row>
    <row r="176" spans="1:16" ht="35.25" customHeight="1">
      <c r="A176" s="3" t="s">
        <v>1</v>
      </c>
      <c r="B176" s="3">
        <v>2550</v>
      </c>
      <c r="C176" s="3">
        <v>2551</v>
      </c>
      <c r="D176" s="4" t="s">
        <v>2</v>
      </c>
      <c r="E176" s="3">
        <v>2552</v>
      </c>
      <c r="F176" s="4" t="s">
        <v>2</v>
      </c>
      <c r="G176" s="4">
        <v>2554</v>
      </c>
      <c r="H176" s="4" t="s">
        <v>2</v>
      </c>
      <c r="I176" s="3">
        <v>2554</v>
      </c>
      <c r="J176" s="4" t="s">
        <v>2</v>
      </c>
      <c r="K176" s="3">
        <v>2555</v>
      </c>
      <c r="L176" s="4" t="s">
        <v>2</v>
      </c>
      <c r="M176" s="3">
        <v>2556</v>
      </c>
      <c r="N176" s="4" t="s">
        <v>2</v>
      </c>
      <c r="O176" s="3">
        <v>2557</v>
      </c>
      <c r="P176" s="4" t="s">
        <v>2</v>
      </c>
    </row>
    <row r="177" spans="1:16" ht="35.25" customHeight="1">
      <c r="A177" s="5" t="s">
        <v>4</v>
      </c>
      <c r="B177" s="22">
        <f aca="true" t="shared" si="61" ref="B177:C181">B24+B40+B56+B74+B90+B108+B124+B142+B159</f>
        <v>4609.438019509999</v>
      </c>
      <c r="C177" s="22">
        <f t="shared" si="61"/>
        <v>4273.68325699</v>
      </c>
      <c r="D177" s="4">
        <f>(C177-B177)/B177*100</f>
        <v>-7.284071531038648</v>
      </c>
      <c r="E177" s="22">
        <f>E24+E40+E56+E74+E90+E108+E124+E142+E159</f>
        <v>4094.73627252</v>
      </c>
      <c r="F177" s="4">
        <f aca="true" t="shared" si="62" ref="F177:H185">(E177-C177)/C177*100</f>
        <v>-4.1871840683868085</v>
      </c>
      <c r="G177" s="93">
        <f>G24+G40+G56+G74+G90+G108+G124+G142+G159</f>
        <v>4259.57661905</v>
      </c>
      <c r="H177" s="4">
        <f t="shared" si="62"/>
        <v>4.025664549784376</v>
      </c>
      <c r="I177" s="22">
        <f>I24+I40+I56+I74+I90+I108+I124+I142+I159</f>
        <v>4739.37385069</v>
      </c>
      <c r="J177" s="4">
        <f aca="true" t="shared" si="63" ref="J177:J185">(I177-G177)/G177*100</f>
        <v>11.263965284582856</v>
      </c>
      <c r="K177" s="22">
        <f>K24+K40+K56+K74+K90+K108+K124+K142+K159</f>
        <v>5548.029269990001</v>
      </c>
      <c r="L177" s="4">
        <f>(K177-I177)/I177*100</f>
        <v>17.062494852189598</v>
      </c>
      <c r="M177" s="155">
        <f>M24+M40+M56+M74+M90+M108+M124+M142+M159</f>
        <v>5994.82631718</v>
      </c>
      <c r="N177" s="93">
        <f aca="true" t="shared" si="64" ref="N177:N185">(M177-K177)/K177*100</f>
        <v>8.053256849360569</v>
      </c>
      <c r="O177" s="22">
        <f>O24+O40+O56+O74+O90+O108+O124+O142+O159</f>
        <v>5059.55959586</v>
      </c>
      <c r="P177" s="4">
        <f aca="true" t="shared" si="65" ref="P177:P185">(O177-M177)/M177*100</f>
        <v>-15.601231325746815</v>
      </c>
    </row>
    <row r="178" spans="1:16" ht="35.25" customHeight="1">
      <c r="A178" s="5" t="s">
        <v>5</v>
      </c>
      <c r="B178" s="22">
        <f t="shared" si="61"/>
        <v>2903.72786124</v>
      </c>
      <c r="C178" s="22">
        <f t="shared" si="61"/>
        <v>3268.20408667</v>
      </c>
      <c r="D178" s="4">
        <f aca="true" t="shared" si="66" ref="D178:D185">(C178-B178)/B178*100</f>
        <v>12.552010479189843</v>
      </c>
      <c r="E178" s="22">
        <f>E25+E41+E57+E75+E91+E109+E125+E143+E160</f>
        <v>3000.3321750399996</v>
      </c>
      <c r="F178" s="4">
        <f t="shared" si="62"/>
        <v>-8.19630306205685</v>
      </c>
      <c r="G178" s="93">
        <f>G25+G41+G57+G75+G91+G109+G125+G143+G160</f>
        <v>3909.84672668</v>
      </c>
      <c r="H178" s="4">
        <f t="shared" si="62"/>
        <v>30.313795225952767</v>
      </c>
      <c r="I178" s="22">
        <f>I25+I41+I57+I75+I91+I109+I125+I143+I160</f>
        <v>4024.4032551699997</v>
      </c>
      <c r="J178" s="4">
        <f t="shared" si="63"/>
        <v>2.9299493432386856</v>
      </c>
      <c r="K178" s="22">
        <f>K25+K41+K57+K75+K91+K109+K125+K143+K160</f>
        <v>4107.25538259</v>
      </c>
      <c r="L178" s="4">
        <f aca="true" t="shared" si="67" ref="L178:L185">(K178-I178)/I178*100</f>
        <v>2.058743176732194</v>
      </c>
      <c r="M178" s="155">
        <f>M25+M41+M57+M75+M91+M109+M125+M143+M160</f>
        <v>4380.42401753</v>
      </c>
      <c r="N178" s="93">
        <f t="shared" si="64"/>
        <v>6.650880198439034</v>
      </c>
      <c r="O178" s="22">
        <f>O25+O41+O57+O75+O91+O109+O125+O143+O160</f>
        <v>4542.43949118</v>
      </c>
      <c r="P178" s="4">
        <f t="shared" si="65"/>
        <v>3.6986253614177724</v>
      </c>
    </row>
    <row r="179" spans="1:16" ht="35.25" customHeight="1">
      <c r="A179" s="5" t="s">
        <v>6</v>
      </c>
      <c r="B179" s="22">
        <f t="shared" si="61"/>
        <v>0.52427306</v>
      </c>
      <c r="C179" s="22">
        <f t="shared" si="61"/>
        <v>0.11220389999999995</v>
      </c>
      <c r="D179" s="4">
        <f t="shared" si="66"/>
        <v>-78.59819461255553</v>
      </c>
      <c r="E179" s="22">
        <f>E26+E42+E58+E76+E92+E110+E126+E144+E161</f>
        <v>0.01442069000000001</v>
      </c>
      <c r="F179" s="4">
        <f t="shared" si="62"/>
        <v>-87.14778185071997</v>
      </c>
      <c r="G179" s="93">
        <f>G26+G42+G58+G76+G92+G110+G126+G144+G161</f>
        <v>0.00020503000000000974</v>
      </c>
      <c r="H179" s="4">
        <f t="shared" si="62"/>
        <v>-98.5782233721132</v>
      </c>
      <c r="I179" s="22">
        <f>I26+I42+I58+I76+I92+I110+I126+I144+I161</f>
        <v>0.22346245</v>
      </c>
      <c r="J179" s="4">
        <f t="shared" si="63"/>
        <v>108890.12339657093</v>
      </c>
      <c r="K179" s="22">
        <v>0.00020503000000000974</v>
      </c>
      <c r="L179" s="4">
        <f t="shared" si="67"/>
        <v>-99.90824856704113</v>
      </c>
      <c r="M179" s="155">
        <v>0.00020503000000000974</v>
      </c>
      <c r="N179" s="93">
        <f t="shared" si="64"/>
        <v>0</v>
      </c>
      <c r="O179" s="22">
        <v>0.00020503000000000974</v>
      </c>
      <c r="P179" s="4">
        <f t="shared" si="65"/>
        <v>0</v>
      </c>
    </row>
    <row r="180" spans="1:16" ht="35.25" customHeight="1">
      <c r="A180" s="5" t="s">
        <v>7</v>
      </c>
      <c r="B180" s="22">
        <f t="shared" si="61"/>
        <v>3698.5255879099996</v>
      </c>
      <c r="C180" s="22">
        <f t="shared" si="61"/>
        <v>3997.722939458001</v>
      </c>
      <c r="D180" s="4">
        <f t="shared" si="66"/>
        <v>8.089638544776832</v>
      </c>
      <c r="E180" s="22">
        <f>E27+E43+E59+E77+E93+E111+E127+E145+E162</f>
        <v>4075.2889778960002</v>
      </c>
      <c r="F180" s="4">
        <f t="shared" si="62"/>
        <v>1.940255480749138</v>
      </c>
      <c r="G180" s="93">
        <f>G27+G43+G59+G77+G93+G111+G127+G145+G162</f>
        <v>4685.848627970001</v>
      </c>
      <c r="H180" s="4">
        <f t="shared" si="62"/>
        <v>14.981996451923315</v>
      </c>
      <c r="I180" s="22">
        <f>I27+I43+I59+I77+I93+I111+I127+I145+I162</f>
        <v>4660.952616390001</v>
      </c>
      <c r="J180" s="4">
        <f t="shared" si="63"/>
        <v>-0.5313020875534658</v>
      </c>
      <c r="K180" s="22">
        <f>K27+K43+K59+K77+K93+K111+K127+K145+K162</f>
        <v>5080.1833057700005</v>
      </c>
      <c r="L180" s="4">
        <f t="shared" si="67"/>
        <v>8.994528026433832</v>
      </c>
      <c r="M180" s="155">
        <f>M27+M43+M59+M77+M93+M111+M127+M145+M162</f>
        <v>5789.963078649999</v>
      </c>
      <c r="N180" s="93">
        <f t="shared" si="64"/>
        <v>13.971538626841298</v>
      </c>
      <c r="O180" s="22">
        <f>O27+O43+O59+O77+O93+O111+O127+O145+O162</f>
        <v>6203.543208921</v>
      </c>
      <c r="P180" s="4">
        <f t="shared" si="65"/>
        <v>7.143052980701077</v>
      </c>
    </row>
    <row r="181" spans="1:16" ht="35.25" customHeight="1">
      <c r="A181" s="5" t="s">
        <v>8</v>
      </c>
      <c r="B181" s="22">
        <f t="shared" si="61"/>
        <v>688.9054559100001</v>
      </c>
      <c r="C181" s="22">
        <f t="shared" si="61"/>
        <v>460.9975361645455</v>
      </c>
      <c r="D181" s="4">
        <f t="shared" si="66"/>
        <v>-33.08261210450174</v>
      </c>
      <c r="E181" s="22">
        <f>E28+E44+E60+E78+E94+E112+E128+E146+E163</f>
        <v>230.81787348</v>
      </c>
      <c r="F181" s="4">
        <f t="shared" si="62"/>
        <v>-49.930779370236515</v>
      </c>
      <c r="G181" s="93">
        <f>G28+G44+G60+G78+G94+G112+G128+G146+G163</f>
        <v>497.63615702000004</v>
      </c>
      <c r="H181" s="4">
        <f t="shared" si="62"/>
        <v>115.596890100939</v>
      </c>
      <c r="I181" s="22">
        <f>I28+I44+I60+I78+I94+I112+I128+I146+I163</f>
        <v>991.2934954099999</v>
      </c>
      <c r="J181" s="4">
        <f t="shared" si="63"/>
        <v>99.20045628239181</v>
      </c>
      <c r="K181" s="22">
        <f>K28+K44+K60+K78+K94+K112+K128+K146+K163</f>
        <v>1260.361802</v>
      </c>
      <c r="L181" s="4">
        <f t="shared" si="67"/>
        <v>27.143152642065218</v>
      </c>
      <c r="M181" s="155">
        <f>M28+M44+M60+M78+M94+M112+M128+M146+M163</f>
        <v>1491.2300685299997</v>
      </c>
      <c r="N181" s="93">
        <f t="shared" si="64"/>
        <v>18.317618493645828</v>
      </c>
      <c r="O181" s="22">
        <f>O28+O44+O60+O78+O94+O112+O128+O146+O163</f>
        <v>1552.92076549</v>
      </c>
      <c r="P181" s="4">
        <f t="shared" si="65"/>
        <v>4.136900017098813</v>
      </c>
    </row>
    <row r="182" spans="1:16" ht="35.25" customHeight="1">
      <c r="A182" s="5" t="s">
        <v>9</v>
      </c>
      <c r="B182" s="78">
        <v>0</v>
      </c>
      <c r="C182" s="78">
        <v>0</v>
      </c>
      <c r="D182" s="4" t="e">
        <f t="shared" si="66"/>
        <v>#DIV/0!</v>
      </c>
      <c r="E182" s="78">
        <v>0</v>
      </c>
      <c r="F182" s="4" t="e">
        <f t="shared" si="62"/>
        <v>#DIV/0!</v>
      </c>
      <c r="G182" s="4">
        <v>0</v>
      </c>
      <c r="H182" s="4" t="e">
        <f t="shared" si="62"/>
        <v>#DIV/0!</v>
      </c>
      <c r="I182" s="78">
        <v>0</v>
      </c>
      <c r="J182" s="4" t="e">
        <f t="shared" si="63"/>
        <v>#DIV/0!</v>
      </c>
      <c r="K182" s="78">
        <v>0</v>
      </c>
      <c r="L182" s="4" t="e">
        <f t="shared" si="67"/>
        <v>#DIV/0!</v>
      </c>
      <c r="M182" s="30">
        <v>0</v>
      </c>
      <c r="N182" s="93" t="e">
        <f t="shared" si="64"/>
        <v>#DIV/0!</v>
      </c>
      <c r="O182" s="78">
        <v>0</v>
      </c>
      <c r="P182" s="4" t="e">
        <f t="shared" si="65"/>
        <v>#DIV/0!</v>
      </c>
    </row>
    <row r="183" spans="1:16" ht="35.25" customHeight="1">
      <c r="A183" s="5" t="s">
        <v>10</v>
      </c>
      <c r="B183" s="22">
        <f>B30+B46+B62+B80+B96+B114+B130+B148+B165</f>
        <v>342.9998408</v>
      </c>
      <c r="C183" s="22">
        <f>C30+C46+C62+C80+C96+C114+C130+C148+C165</f>
        <v>387.29805806999997</v>
      </c>
      <c r="D183" s="4">
        <f t="shared" si="66"/>
        <v>12.914938143026669</v>
      </c>
      <c r="E183" s="22">
        <f>E30+E46+E62+E80+E96+E114+E130+E148+E165</f>
        <v>381.02230075</v>
      </c>
      <c r="F183" s="4">
        <f t="shared" si="62"/>
        <v>-1.6203947293909986</v>
      </c>
      <c r="G183" s="93">
        <f>G30+G46+G62+G80+G96+G114+G130+G148+G165</f>
        <v>458.87558803</v>
      </c>
      <c r="H183" s="4">
        <f t="shared" si="62"/>
        <v>20.43273769717796</v>
      </c>
      <c r="I183" s="22">
        <f>I30+I46+I62+I80+I96+I114+I130+I148+I165</f>
        <v>503.96822910000003</v>
      </c>
      <c r="J183" s="4">
        <f t="shared" si="63"/>
        <v>9.826768354269475</v>
      </c>
      <c r="K183" s="22">
        <f>K30+K46+K62+K80+K96+K114+K130+K148+K165</f>
        <v>560.24298304</v>
      </c>
      <c r="L183" s="4">
        <f t="shared" si="67"/>
        <v>11.166329679253185</v>
      </c>
      <c r="M183" s="155">
        <f>M30+M46+M62+M80+M96+M114+M130+M148+M165</f>
        <v>609.60770452</v>
      </c>
      <c r="N183" s="93">
        <f t="shared" si="64"/>
        <v>8.811305625308552</v>
      </c>
      <c r="O183" s="22">
        <f>O30+O46+O62+O80+O96+O114+O130+O148+O165</f>
        <v>548.7164879700001</v>
      </c>
      <c r="P183" s="4">
        <f t="shared" si="65"/>
        <v>-9.988590383375337</v>
      </c>
    </row>
    <row r="184" spans="1:16" ht="35.25" customHeight="1">
      <c r="A184" s="5" t="s">
        <v>11</v>
      </c>
      <c r="B184" s="22">
        <f>B31+B47+B63+B81+B97+B115+B131+B149+B166</f>
        <v>12.363230649999998</v>
      </c>
      <c r="C184" s="22">
        <f>C31+C47+C63+C81+C97+C115+C131+C149+C166</f>
        <v>12.9541388</v>
      </c>
      <c r="D184" s="4">
        <f t="shared" si="66"/>
        <v>4.779560996057309</v>
      </c>
      <c r="E184" s="22">
        <f>E31+E47+E63+E81+E97+E115+E131+E149+E166</f>
        <v>11.6629804</v>
      </c>
      <c r="F184" s="4">
        <f t="shared" si="62"/>
        <v>-9.96714964950044</v>
      </c>
      <c r="G184" s="93">
        <f>G31+G47+G63+G81+G97+G115+G131+G149+G166</f>
        <v>12.37270633</v>
      </c>
      <c r="H184" s="4">
        <f t="shared" si="62"/>
        <v>6.085287856609957</v>
      </c>
      <c r="I184" s="22">
        <f>I31+I47+I63+I81+I97+I115+I131+I149+I166</f>
        <v>13.116661890000003</v>
      </c>
      <c r="J184" s="4">
        <f t="shared" si="63"/>
        <v>6.012876570068914</v>
      </c>
      <c r="K184" s="22">
        <f>K31+K47+K63+K81+K97+K115+K131+K149+K166</f>
        <v>12.44359972</v>
      </c>
      <c r="L184" s="4">
        <f t="shared" si="67"/>
        <v>-5.131352592942403</v>
      </c>
      <c r="M184" s="155">
        <f>M31+M47+M63+M81+M97+M115+M131+M149+M166</f>
        <v>14.76142102</v>
      </c>
      <c r="N184" s="93">
        <f t="shared" si="64"/>
        <v>18.626614100055612</v>
      </c>
      <c r="O184" s="22">
        <f>O31+O47+O63+O81+O97+O115+O131+O149+O166</f>
        <v>16.13460305</v>
      </c>
      <c r="P184" s="4">
        <f t="shared" si="65"/>
        <v>9.302505687897511</v>
      </c>
    </row>
    <row r="185" spans="1:16" ht="35.25" customHeight="1">
      <c r="A185" s="3" t="s">
        <v>81</v>
      </c>
      <c r="B185" s="76">
        <f>SUM(B177:B184)</f>
        <v>12256.48426908</v>
      </c>
      <c r="C185" s="76">
        <f>SUM(C177:C184)</f>
        <v>12400.972220052545</v>
      </c>
      <c r="D185" s="4">
        <f t="shared" si="66"/>
        <v>1.1788694686048884</v>
      </c>
      <c r="E185" s="76">
        <f>SUM(E177:E184)</f>
        <v>11793.875000776</v>
      </c>
      <c r="F185" s="4">
        <f t="shared" si="62"/>
        <v>-4.895561481017265</v>
      </c>
      <c r="G185" s="4">
        <f>SUM(G177:G184)</f>
        <v>13824.15663011</v>
      </c>
      <c r="H185" s="4">
        <f t="shared" si="62"/>
        <v>17.214712121337662</v>
      </c>
      <c r="I185" s="76">
        <f>SUM(I177:I184)</f>
        <v>14933.331571100001</v>
      </c>
      <c r="J185" s="4">
        <f t="shared" si="63"/>
        <v>8.023454671904831</v>
      </c>
      <c r="K185" s="76">
        <f>SUM(K177:K184)</f>
        <v>16568.516548140004</v>
      </c>
      <c r="L185" s="4">
        <f t="shared" si="67"/>
        <v>10.949900691983048</v>
      </c>
      <c r="M185" s="30">
        <f>SUM(M177:M184)</f>
        <v>18280.81281246</v>
      </c>
      <c r="N185" s="93">
        <f t="shared" si="64"/>
        <v>10.334638344627304</v>
      </c>
      <c r="O185" s="76">
        <f>SUM(O177:O184)</f>
        <v>17923.314357500996</v>
      </c>
      <c r="P185" s="4">
        <f t="shared" si="65"/>
        <v>-1.9555938711616663</v>
      </c>
    </row>
  </sheetData>
  <sheetProtection/>
  <mergeCells count="22">
    <mergeCell ref="A51:P51"/>
    <mergeCell ref="A52:P52"/>
    <mergeCell ref="A103:P103"/>
    <mergeCell ref="A69:P69"/>
    <mergeCell ref="A70:P70"/>
    <mergeCell ref="A85:P85"/>
    <mergeCell ref="A86:P86"/>
    <mergeCell ref="A1:P1"/>
    <mergeCell ref="A2:P2"/>
    <mergeCell ref="A19:P19"/>
    <mergeCell ref="A20:P20"/>
    <mergeCell ref="A35:P35"/>
    <mergeCell ref="A36:P36"/>
    <mergeCell ref="A104:P104"/>
    <mergeCell ref="A172:P172"/>
    <mergeCell ref="A154:P154"/>
    <mergeCell ref="A155:P155"/>
    <mergeCell ref="A173:P173"/>
    <mergeCell ref="A137:P137"/>
    <mergeCell ref="A138:P138"/>
    <mergeCell ref="A119:P119"/>
    <mergeCell ref="A120:P120"/>
  </mergeCells>
  <printOptions horizontalCentered="1"/>
  <pageMargins left="0.29" right="0.17" top="0.46" bottom="0.2755905511811024" header="0.47" footer="0.2362204724409449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1"/>
  <sheetViews>
    <sheetView zoomScale="75" zoomScaleNormal="75" zoomScalePageLayoutView="0" workbookViewId="0" topLeftCell="A1">
      <selection activeCell="B15" sqref="B15:P15"/>
    </sheetView>
  </sheetViews>
  <sheetFormatPr defaultColWidth="33.28125" defaultRowHeight="33.75" customHeight="1"/>
  <cols>
    <col min="1" max="1" width="40.00390625" style="2" customWidth="1"/>
    <col min="2" max="16" width="18.140625" style="2" customWidth="1"/>
    <col min="17" max="16384" width="33.28125" style="2" customWidth="1"/>
  </cols>
  <sheetData>
    <row r="1" spans="1:16" ht="35.25" customHeight="1">
      <c r="A1" s="241" t="s">
        <v>112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5.2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5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5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35.25" customHeight="1">
      <c r="A6" s="132" t="s">
        <v>302</v>
      </c>
      <c r="B6" s="139">
        <f>B31</f>
        <v>3967.4286421820007</v>
      </c>
      <c r="C6" s="139">
        <f>C31</f>
        <v>4255.565728885909</v>
      </c>
      <c r="D6" s="140">
        <f>(C6-B6)/B6*100</f>
        <v>7.262565068982296</v>
      </c>
      <c r="E6" s="139">
        <f>E31</f>
        <v>4032.531330221364</v>
      </c>
      <c r="F6" s="140">
        <f aca="true" t="shared" si="0" ref="F6:H15">(E6-C6)/C6*100</f>
        <v>-5.2410046718497005</v>
      </c>
      <c r="G6" s="141">
        <f>G31</f>
        <v>4453.8492943423635</v>
      </c>
      <c r="H6" s="140">
        <f t="shared" si="0"/>
        <v>10.447977451866974</v>
      </c>
      <c r="I6" s="139">
        <f>I31</f>
        <v>4951.438818569999</v>
      </c>
      <c r="J6" s="140">
        <f>(I6-G6)/G6*100</f>
        <v>11.172123063519768</v>
      </c>
      <c r="K6" s="139">
        <f>K31</f>
        <v>5552.41263485</v>
      </c>
      <c r="L6" s="140">
        <f>(K6-I6)/I6*100</f>
        <v>12.137357206678878</v>
      </c>
      <c r="M6" s="143">
        <f>M31</f>
        <v>6379.7510708</v>
      </c>
      <c r="N6" s="140">
        <f>(M6-K6)/K6*100</f>
        <v>14.900521455433047</v>
      </c>
      <c r="O6" s="139">
        <f>O31</f>
        <v>6472.78023843</v>
      </c>
      <c r="P6" s="140">
        <f>(O6-M6)/M6*100</f>
        <v>1.458194318204562</v>
      </c>
    </row>
    <row r="7" spans="1:16" ht="35.25" customHeight="1">
      <c r="A7" s="132" t="s">
        <v>303</v>
      </c>
      <c r="B7" s="139">
        <f>B49</f>
        <v>1218.0134532820002</v>
      </c>
      <c r="C7" s="139">
        <f>C49</f>
        <v>1506.974896637</v>
      </c>
      <c r="D7" s="140">
        <f aca="true" t="shared" si="1" ref="D7:D15">(C7-B7)/B7*100</f>
        <v>23.72399439237541</v>
      </c>
      <c r="E7" s="139">
        <f>E49</f>
        <v>1540.3318491789091</v>
      </c>
      <c r="F7" s="140">
        <f t="shared" si="0"/>
        <v>2.213504194154079</v>
      </c>
      <c r="G7" s="141">
        <f>G49</f>
        <v>1720.2625265477272</v>
      </c>
      <c r="H7" s="140">
        <f t="shared" si="0"/>
        <v>11.681293058033706</v>
      </c>
      <c r="I7" s="139">
        <f>I49</f>
        <v>2144.9299704800005</v>
      </c>
      <c r="J7" s="140">
        <f aca="true" t="shared" si="2" ref="J7:J15">(I7-G7)/G7*100</f>
        <v>24.68619977350249</v>
      </c>
      <c r="K7" s="139">
        <f>K49</f>
        <v>2702.25570389</v>
      </c>
      <c r="L7" s="140">
        <f aca="true" t="shared" si="3" ref="L7:L15">(K7-I7)/I7*100</f>
        <v>25.98339997483829</v>
      </c>
      <c r="M7" s="143">
        <f>M49</f>
        <v>2428.92300162</v>
      </c>
      <c r="N7" s="140">
        <f aca="true" t="shared" si="4" ref="N7:N15">(M7-K7)/K7*100</f>
        <v>-10.114982896567753</v>
      </c>
      <c r="O7" s="139">
        <f>O49</f>
        <v>2395.7263658399997</v>
      </c>
      <c r="P7" s="140">
        <f aca="true" t="shared" si="5" ref="P7:P15">(O7-M7)/M7*100</f>
        <v>-1.3667224427394065</v>
      </c>
    </row>
    <row r="8" spans="1:16" ht="35.25" customHeight="1">
      <c r="A8" s="5" t="s">
        <v>15</v>
      </c>
      <c r="B8" s="76">
        <f>B65</f>
        <v>682.97125543</v>
      </c>
      <c r="C8" s="76">
        <f>C65</f>
        <v>745.3088865199999</v>
      </c>
      <c r="D8" s="65">
        <f t="shared" si="1"/>
        <v>9.127416504630483</v>
      </c>
      <c r="E8" s="76">
        <f>E65</f>
        <v>733.3726476845454</v>
      </c>
      <c r="F8" s="65">
        <f t="shared" si="0"/>
        <v>-1.6015157005825054</v>
      </c>
      <c r="G8" s="30">
        <f>G65</f>
        <v>1032.294716031818</v>
      </c>
      <c r="H8" s="65">
        <f t="shared" si="0"/>
        <v>40.75991507060564</v>
      </c>
      <c r="I8" s="76">
        <f>I65</f>
        <v>1083.2628308100002</v>
      </c>
      <c r="J8" s="65">
        <f t="shared" si="2"/>
        <v>4.937360812434026</v>
      </c>
      <c r="K8" s="76">
        <f>K65</f>
        <v>1227.04550137</v>
      </c>
      <c r="L8" s="65">
        <f t="shared" si="3"/>
        <v>13.273110317325997</v>
      </c>
      <c r="M8" s="84">
        <f>M65</f>
        <v>1419.3046813400001</v>
      </c>
      <c r="N8" s="140">
        <f t="shared" si="4"/>
        <v>15.668463781933282</v>
      </c>
      <c r="O8" s="76">
        <f>O65</f>
        <v>1475.63229696</v>
      </c>
      <c r="P8" s="140">
        <f t="shared" si="5"/>
        <v>3.9686768007289097</v>
      </c>
    </row>
    <row r="9" spans="1:16" ht="35.25" customHeight="1">
      <c r="A9" s="5" t="s">
        <v>16</v>
      </c>
      <c r="B9" s="76">
        <f>B82</f>
        <v>999.8700189300001</v>
      </c>
      <c r="C9" s="76">
        <f>C82</f>
        <v>1168.5772927399998</v>
      </c>
      <c r="D9" s="65">
        <f t="shared" si="1"/>
        <v>16.872920541265948</v>
      </c>
      <c r="E9" s="76">
        <f>E82</f>
        <v>1214.1794094718182</v>
      </c>
      <c r="F9" s="65">
        <f t="shared" si="0"/>
        <v>3.9023620444389797</v>
      </c>
      <c r="G9" s="30">
        <f>G82</f>
        <v>1342.5862034190911</v>
      </c>
      <c r="H9" s="65">
        <f t="shared" si="0"/>
        <v>10.57560299125245</v>
      </c>
      <c r="I9" s="76">
        <f>I82</f>
        <v>1392.13459779</v>
      </c>
      <c r="J9" s="65">
        <f t="shared" si="2"/>
        <v>3.6905186605319424</v>
      </c>
      <c r="K9" s="76">
        <f>K82</f>
        <v>1756.57050735</v>
      </c>
      <c r="L9" s="65">
        <f t="shared" si="3"/>
        <v>26.17820935838664</v>
      </c>
      <c r="M9" s="84">
        <f>M82</f>
        <v>1991.56656326</v>
      </c>
      <c r="N9" s="140">
        <f t="shared" si="4"/>
        <v>13.378116900329843</v>
      </c>
      <c r="O9" s="76">
        <f>O82</f>
        <v>1994.0033039500001</v>
      </c>
      <c r="P9" s="140">
        <f t="shared" si="5"/>
        <v>0.12235296248453639</v>
      </c>
    </row>
    <row r="10" spans="1:16" ht="35.25" customHeight="1">
      <c r="A10" s="5" t="s">
        <v>17</v>
      </c>
      <c r="B10" s="76">
        <f>B98</f>
        <v>815.3110598763636</v>
      </c>
      <c r="C10" s="76">
        <f>C98</f>
        <v>812.3908780854546</v>
      </c>
      <c r="D10" s="65">
        <f t="shared" si="1"/>
        <v>-0.35816781282862525</v>
      </c>
      <c r="E10" s="76">
        <f>E98</f>
        <v>792.91959365</v>
      </c>
      <c r="F10" s="65">
        <f t="shared" si="0"/>
        <v>-2.3967876745910957</v>
      </c>
      <c r="G10" s="30">
        <f>G98</f>
        <v>934.3298600281819</v>
      </c>
      <c r="H10" s="65">
        <f t="shared" si="0"/>
        <v>17.834124356447838</v>
      </c>
      <c r="I10" s="76">
        <f>I98</f>
        <v>1069.9623211800001</v>
      </c>
      <c r="J10" s="65">
        <f t="shared" si="2"/>
        <v>14.516549984576882</v>
      </c>
      <c r="K10" s="76">
        <f>K98</f>
        <v>1362.9049461800003</v>
      </c>
      <c r="L10" s="65">
        <f t="shared" si="3"/>
        <v>27.3787795328092</v>
      </c>
      <c r="M10" s="84">
        <f>M98</f>
        <v>1506.67865536</v>
      </c>
      <c r="N10" s="140">
        <f t="shared" si="4"/>
        <v>10.549063570645476</v>
      </c>
      <c r="O10" s="76">
        <f>O98</f>
        <v>1462.6583143099997</v>
      </c>
      <c r="P10" s="140">
        <f t="shared" si="5"/>
        <v>-2.921680803892602</v>
      </c>
    </row>
    <row r="11" spans="1:16" ht="35.25" customHeight="1">
      <c r="A11" s="5" t="s">
        <v>18</v>
      </c>
      <c r="B11" s="76">
        <f>B114</f>
        <v>530.75398878</v>
      </c>
      <c r="C11" s="76">
        <f>C114</f>
        <v>652.4468097899999</v>
      </c>
      <c r="D11" s="65">
        <f t="shared" si="1"/>
        <v>22.928291370871285</v>
      </c>
      <c r="E11" s="76">
        <f>E114</f>
        <v>669.4693454200001</v>
      </c>
      <c r="F11" s="65">
        <f t="shared" si="0"/>
        <v>2.6090304028736364</v>
      </c>
      <c r="G11" s="30">
        <f>G114</f>
        <v>798.708050659091</v>
      </c>
      <c r="H11" s="65">
        <f t="shared" si="0"/>
        <v>19.304648692765962</v>
      </c>
      <c r="I11" s="76">
        <f>I114</f>
        <v>858.1212882299999</v>
      </c>
      <c r="J11" s="65">
        <f t="shared" si="2"/>
        <v>7.438667673611317</v>
      </c>
      <c r="K11" s="76">
        <f>K114</f>
        <v>1006.0798031100002</v>
      </c>
      <c r="L11" s="65">
        <f t="shared" si="3"/>
        <v>17.242144777131244</v>
      </c>
      <c r="M11" s="84">
        <f>M114</f>
        <v>1214.05066128</v>
      </c>
      <c r="N11" s="140">
        <f t="shared" si="4"/>
        <v>20.671407728007164</v>
      </c>
      <c r="O11" s="76">
        <f>O114</f>
        <v>1255.5753655800002</v>
      </c>
      <c r="P11" s="140">
        <f t="shared" si="5"/>
        <v>3.420343616980511</v>
      </c>
    </row>
    <row r="12" spans="1:16" ht="35.25" customHeight="1">
      <c r="A12" s="5" t="s">
        <v>19</v>
      </c>
      <c r="B12" s="76">
        <f>B130</f>
        <v>1500.9635245700001</v>
      </c>
      <c r="C12" s="76">
        <f>C130</f>
        <v>1625.36663687</v>
      </c>
      <c r="D12" s="65">
        <f t="shared" si="1"/>
        <v>8.288216886259065</v>
      </c>
      <c r="E12" s="76">
        <f>E130</f>
        <v>1679.9776157790911</v>
      </c>
      <c r="F12" s="65">
        <f t="shared" si="0"/>
        <v>3.359917551541261</v>
      </c>
      <c r="G12" s="30">
        <f>G130</f>
        <v>1850.0095755545456</v>
      </c>
      <c r="H12" s="65">
        <f t="shared" si="0"/>
        <v>10.121084839371623</v>
      </c>
      <c r="I12" s="76">
        <f>I130</f>
        <v>2150.7778096900006</v>
      </c>
      <c r="J12" s="65">
        <f t="shared" si="2"/>
        <v>16.25765823646069</v>
      </c>
      <c r="K12" s="76">
        <f>K130</f>
        <v>2533.2716988299994</v>
      </c>
      <c r="L12" s="65">
        <f t="shared" si="3"/>
        <v>17.783979703376662</v>
      </c>
      <c r="M12" s="84">
        <f>M130</f>
        <v>3091.191989</v>
      </c>
      <c r="N12" s="140">
        <f t="shared" si="4"/>
        <v>22.02370517255129</v>
      </c>
      <c r="O12" s="76">
        <f>O130</f>
        <v>3091.1209010000002</v>
      </c>
      <c r="P12" s="140">
        <f t="shared" si="5"/>
        <v>-0.002299695400759869</v>
      </c>
    </row>
    <row r="13" spans="1:16" ht="35.25" customHeight="1">
      <c r="A13" s="5" t="s">
        <v>20</v>
      </c>
      <c r="B13" s="76">
        <f>B147</f>
        <v>192.06390730000004</v>
      </c>
      <c r="C13" s="76">
        <f>C147</f>
        <v>190.52020257</v>
      </c>
      <c r="D13" s="65">
        <f t="shared" si="1"/>
        <v>-0.8037453531489359</v>
      </c>
      <c r="E13" s="76">
        <f>E147</f>
        <v>167.30813676454548</v>
      </c>
      <c r="F13" s="65">
        <f t="shared" si="0"/>
        <v>-12.183519381324437</v>
      </c>
      <c r="G13" s="30">
        <f>G147</f>
        <v>183.16190819636364</v>
      </c>
      <c r="H13" s="65">
        <f t="shared" si="0"/>
        <v>9.475792234856659</v>
      </c>
      <c r="I13" s="76">
        <f>I147</f>
        <v>240.18826173</v>
      </c>
      <c r="J13" s="65">
        <f t="shared" si="2"/>
        <v>31.1343958441947</v>
      </c>
      <c r="K13" s="76">
        <f>K147</f>
        <v>277.14487414</v>
      </c>
      <c r="L13" s="65">
        <f t="shared" si="3"/>
        <v>15.386518951348096</v>
      </c>
      <c r="M13" s="84">
        <f>M147</f>
        <v>352.90625957000003</v>
      </c>
      <c r="N13" s="140">
        <f t="shared" si="4"/>
        <v>27.336383422241855</v>
      </c>
      <c r="O13" s="76">
        <f>O147</f>
        <v>315.19579675</v>
      </c>
      <c r="P13" s="140">
        <f t="shared" si="5"/>
        <v>-10.685688280493661</v>
      </c>
    </row>
    <row r="14" spans="1:16" ht="35.25" customHeight="1">
      <c r="A14" s="5" t="s">
        <v>21</v>
      </c>
      <c r="B14" s="76">
        <f>B163</f>
        <v>298.95683127009096</v>
      </c>
      <c r="C14" s="76">
        <f>C163</f>
        <v>311.34840041000007</v>
      </c>
      <c r="D14" s="65">
        <f t="shared" si="1"/>
        <v>4.144935938498094</v>
      </c>
      <c r="E14" s="76">
        <f>E163</f>
        <v>315.1904505809091</v>
      </c>
      <c r="F14" s="65">
        <f t="shared" si="0"/>
        <v>1.234003504064777</v>
      </c>
      <c r="G14" s="30">
        <f>G163</f>
        <v>371.93962870272725</v>
      </c>
      <c r="H14" s="65">
        <f t="shared" si="0"/>
        <v>18.00472635424933</v>
      </c>
      <c r="I14" s="76">
        <f>I163</f>
        <v>425.08031287</v>
      </c>
      <c r="J14" s="65">
        <f t="shared" si="2"/>
        <v>14.287448840184073</v>
      </c>
      <c r="K14" s="76">
        <f>K163</f>
        <v>502.2261985100001</v>
      </c>
      <c r="L14" s="65">
        <f t="shared" si="3"/>
        <v>18.14854353501739</v>
      </c>
      <c r="M14" s="84">
        <f>M163</f>
        <v>583.5723836900002</v>
      </c>
      <c r="N14" s="140">
        <f t="shared" si="4"/>
        <v>16.19712102262629</v>
      </c>
      <c r="O14" s="76">
        <f>O163</f>
        <v>543.62638567</v>
      </c>
      <c r="P14" s="140">
        <f t="shared" si="5"/>
        <v>-6.845080256782661</v>
      </c>
    </row>
    <row r="15" spans="1:16" ht="35.25" customHeight="1">
      <c r="A15" s="3" t="s">
        <v>134</v>
      </c>
      <c r="B15" s="76">
        <f>SUM(B6:B14)</f>
        <v>10206.332681620455</v>
      </c>
      <c r="C15" s="76">
        <f>SUM(C6:C14)</f>
        <v>11268.499732508364</v>
      </c>
      <c r="D15" s="65">
        <f t="shared" si="1"/>
        <v>10.4069412983241</v>
      </c>
      <c r="E15" s="76">
        <f>SUM(E6:E14)</f>
        <v>11145.280378751184</v>
      </c>
      <c r="F15" s="65">
        <f t="shared" si="0"/>
        <v>-1.0934849951826873</v>
      </c>
      <c r="G15" s="30">
        <f>SUM(G6:G14)</f>
        <v>12687.141763481908</v>
      </c>
      <c r="H15" s="65">
        <f t="shared" si="0"/>
        <v>13.83420903138812</v>
      </c>
      <c r="I15" s="76">
        <f>SUM(I6:I14)</f>
        <v>14315.896211350002</v>
      </c>
      <c r="J15" s="65">
        <f t="shared" si="2"/>
        <v>12.837835962046446</v>
      </c>
      <c r="K15" s="76">
        <f>SUM(K6:K14)</f>
        <v>16919.911868230003</v>
      </c>
      <c r="L15" s="65">
        <f t="shared" si="3"/>
        <v>18.189679629106784</v>
      </c>
      <c r="M15" s="84">
        <f>SUM(M6:M14)</f>
        <v>18967.94526592</v>
      </c>
      <c r="N15" s="140">
        <f t="shared" si="4"/>
        <v>12.10427934636897</v>
      </c>
      <c r="O15" s="76">
        <f>SUM(O6:O14)</f>
        <v>19006.318968489995</v>
      </c>
      <c r="P15" s="140">
        <f t="shared" si="5"/>
        <v>0.20230816797506412</v>
      </c>
    </row>
    <row r="16" ht="35.25" customHeight="1"/>
    <row r="17" ht="35.25" customHeight="1"/>
    <row r="18" spans="1:16" ht="35.25" customHeight="1">
      <c r="A18" s="241" t="s">
        <v>301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ht="35.25" customHeight="1">
      <c r="A19" s="241" t="s">
        <v>325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5.2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/>
      <c r="O21" s="1"/>
      <c r="P21" s="1" t="s">
        <v>0</v>
      </c>
    </row>
    <row r="22" spans="1:16" ht="35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  <c r="O22" s="3">
        <v>2257</v>
      </c>
      <c r="P22" s="4" t="s">
        <v>2</v>
      </c>
    </row>
    <row r="23" spans="1:16" ht="35.25" customHeight="1">
      <c r="A23" s="5" t="s">
        <v>4</v>
      </c>
      <c r="B23" s="76">
        <v>1006.581777</v>
      </c>
      <c r="C23" s="76">
        <v>1055.6197466800002</v>
      </c>
      <c r="D23" s="4">
        <f>(C23-B23)/B23*100</f>
        <v>4.871732312316655</v>
      </c>
      <c r="E23" s="76">
        <v>1039.91034476</v>
      </c>
      <c r="F23" s="4">
        <f aca="true" t="shared" si="6" ref="F23:H31">(E23-C23)/C23*100</f>
        <v>-1.48816862979376</v>
      </c>
      <c r="G23" s="76">
        <v>1114.56089965</v>
      </c>
      <c r="H23" s="4">
        <f t="shared" si="6"/>
        <v>7.178556811763277</v>
      </c>
      <c r="I23" s="76">
        <v>1263.75033644</v>
      </c>
      <c r="J23" s="4">
        <f aca="true" t="shared" si="7" ref="J23:J31">(I23-G23)/G23*100</f>
        <v>13.385489912381562</v>
      </c>
      <c r="K23" s="76">
        <v>1521.8200908700003</v>
      </c>
      <c r="L23" s="4">
        <f>(K23-I23)/I23*100</f>
        <v>20.420944468904036</v>
      </c>
      <c r="M23" s="76">
        <v>1761.2194285000003</v>
      </c>
      <c r="N23" s="4">
        <f aca="true" t="shared" si="8" ref="N23:N31">(M23-K23)/K23*100</f>
        <v>15.731119536813265</v>
      </c>
      <c r="O23" s="76">
        <v>1617.52198729</v>
      </c>
      <c r="P23" s="4">
        <f aca="true" t="shared" si="9" ref="P23:P31">(O23-M23)/M23*100</f>
        <v>-8.158974338159835</v>
      </c>
    </row>
    <row r="24" spans="1:16" ht="35.25" customHeight="1">
      <c r="A24" s="5" t="s">
        <v>5</v>
      </c>
      <c r="B24" s="76">
        <v>1322.1261624600002</v>
      </c>
      <c r="C24" s="76">
        <v>1394.3758073099998</v>
      </c>
      <c r="D24" s="4">
        <f aca="true" t="shared" si="10" ref="D24:D31">(C24-B24)/B24*100</f>
        <v>5.464655862763436</v>
      </c>
      <c r="E24" s="76">
        <v>1351.0510545900001</v>
      </c>
      <c r="F24" s="4">
        <f t="shared" si="6"/>
        <v>-3.1071073158950484</v>
      </c>
      <c r="G24" s="76">
        <v>1436.0739172</v>
      </c>
      <c r="H24" s="4">
        <f t="shared" si="6"/>
        <v>6.293090281166437</v>
      </c>
      <c r="I24" s="76">
        <v>1514.2475393099999</v>
      </c>
      <c r="J24" s="4">
        <f t="shared" si="7"/>
        <v>5.443565346721121</v>
      </c>
      <c r="K24" s="76">
        <v>1689.2961451600004</v>
      </c>
      <c r="L24" s="4">
        <f aca="true" t="shared" si="11" ref="L24:L31">(K24-I24)/I24*100</f>
        <v>11.560105022839611</v>
      </c>
      <c r="M24" s="76">
        <v>1937.27552967</v>
      </c>
      <c r="N24" s="4">
        <f t="shared" si="8"/>
        <v>14.679450090529414</v>
      </c>
      <c r="O24" s="76">
        <v>1870.6794544</v>
      </c>
      <c r="P24" s="4">
        <f t="shared" si="9"/>
        <v>-3.4376150552701277</v>
      </c>
    </row>
    <row r="25" spans="1:16" ht="35.25" customHeight="1">
      <c r="A25" s="5" t="s">
        <v>6</v>
      </c>
      <c r="B25" s="7">
        <v>0</v>
      </c>
      <c r="C25" s="7">
        <v>0</v>
      </c>
      <c r="D25" s="4" t="e">
        <f t="shared" si="10"/>
        <v>#DIV/0!</v>
      </c>
      <c r="E25" s="7">
        <v>0</v>
      </c>
      <c r="F25" s="4" t="e">
        <f t="shared" si="6"/>
        <v>#DIV/0!</v>
      </c>
      <c r="G25" s="7">
        <v>0</v>
      </c>
      <c r="H25" s="4" t="e">
        <f t="shared" si="6"/>
        <v>#DIV/0!</v>
      </c>
      <c r="I25" s="7">
        <v>0</v>
      </c>
      <c r="J25" s="4" t="e">
        <f t="shared" si="7"/>
        <v>#DIV/0!</v>
      </c>
      <c r="K25" s="7">
        <v>0</v>
      </c>
      <c r="L25" s="4" t="e">
        <f t="shared" si="11"/>
        <v>#DIV/0!</v>
      </c>
      <c r="M25" s="7">
        <v>0</v>
      </c>
      <c r="N25" s="4" t="e">
        <f t="shared" si="8"/>
        <v>#DIV/0!</v>
      </c>
      <c r="O25" s="7">
        <v>0</v>
      </c>
      <c r="P25" s="4" t="e">
        <f t="shared" si="9"/>
        <v>#DIV/0!</v>
      </c>
    </row>
    <row r="26" spans="1:16" ht="35.25" customHeight="1">
      <c r="A26" s="5" t="s">
        <v>7</v>
      </c>
      <c r="B26" s="76">
        <v>1391.9892002620002</v>
      </c>
      <c r="C26" s="76">
        <v>1588.194125595</v>
      </c>
      <c r="D26" s="4">
        <f t="shared" si="10"/>
        <v>14.095290774962205</v>
      </c>
      <c r="E26" s="76">
        <v>1448.839465165</v>
      </c>
      <c r="F26" s="4">
        <f t="shared" si="6"/>
        <v>-8.774409764158536</v>
      </c>
      <c r="G26" s="76">
        <v>1648.8543211659999</v>
      </c>
      <c r="H26" s="4">
        <f t="shared" si="6"/>
        <v>13.80517723391951</v>
      </c>
      <c r="I26" s="76">
        <v>1813.20383443</v>
      </c>
      <c r="J26" s="4">
        <f t="shared" si="7"/>
        <v>9.96749750140322</v>
      </c>
      <c r="K26" s="76">
        <v>1886.71733778</v>
      </c>
      <c r="L26" s="4">
        <f t="shared" si="11"/>
        <v>4.054343033810637</v>
      </c>
      <c r="M26" s="76">
        <v>2158.02506333</v>
      </c>
      <c r="N26" s="4">
        <f t="shared" si="8"/>
        <v>14.37988193129309</v>
      </c>
      <c r="O26" s="76">
        <v>2441.6804776100003</v>
      </c>
      <c r="P26" s="4">
        <f t="shared" si="9"/>
        <v>13.144213155814684</v>
      </c>
    </row>
    <row r="27" spans="1:16" ht="35.25" customHeight="1">
      <c r="A27" s="5" t="s">
        <v>8</v>
      </c>
      <c r="B27" s="76">
        <v>125.99215765999999</v>
      </c>
      <c r="C27" s="76">
        <v>89.18813681090907</v>
      </c>
      <c r="D27" s="4">
        <f t="shared" si="10"/>
        <v>-29.211358494557686</v>
      </c>
      <c r="E27" s="76">
        <v>65.61779928636363</v>
      </c>
      <c r="F27" s="4">
        <f t="shared" si="6"/>
        <v>-26.427659963922945</v>
      </c>
      <c r="G27" s="76">
        <v>106.66619017636364</v>
      </c>
      <c r="H27" s="4">
        <f t="shared" si="6"/>
        <v>62.55679302937317</v>
      </c>
      <c r="I27" s="76">
        <v>187.78919196</v>
      </c>
      <c r="J27" s="4">
        <f t="shared" si="7"/>
        <v>76.05315390894364</v>
      </c>
      <c r="K27" s="76">
        <v>255.81547916999997</v>
      </c>
      <c r="L27" s="4">
        <f t="shared" si="11"/>
        <v>36.22481491080162</v>
      </c>
      <c r="M27" s="76">
        <v>312.73876135</v>
      </c>
      <c r="N27" s="4">
        <f t="shared" si="8"/>
        <v>22.251695778804752</v>
      </c>
      <c r="O27" s="76">
        <v>365.50737492</v>
      </c>
      <c r="P27" s="4">
        <f t="shared" si="9"/>
        <v>16.87306470813328</v>
      </c>
    </row>
    <row r="28" spans="1:16" ht="35.25" customHeight="1">
      <c r="A28" s="5" t="s">
        <v>9</v>
      </c>
      <c r="B28" s="7">
        <v>0</v>
      </c>
      <c r="C28" s="7">
        <v>0</v>
      </c>
      <c r="D28" s="4" t="e">
        <f t="shared" si="10"/>
        <v>#DIV/0!</v>
      </c>
      <c r="E28" s="7">
        <v>0</v>
      </c>
      <c r="F28" s="4" t="e">
        <f t="shared" si="6"/>
        <v>#DIV/0!</v>
      </c>
      <c r="G28" s="7">
        <v>0</v>
      </c>
      <c r="H28" s="4" t="e">
        <f t="shared" si="6"/>
        <v>#DIV/0!</v>
      </c>
      <c r="I28" s="7">
        <v>0</v>
      </c>
      <c r="J28" s="4" t="e">
        <f t="shared" si="7"/>
        <v>#DIV/0!</v>
      </c>
      <c r="K28" s="7">
        <v>0</v>
      </c>
      <c r="L28" s="4" t="e">
        <f t="shared" si="11"/>
        <v>#DIV/0!</v>
      </c>
      <c r="M28" s="7">
        <v>0</v>
      </c>
      <c r="N28" s="4" t="e">
        <f t="shared" si="8"/>
        <v>#DIV/0!</v>
      </c>
      <c r="O28" s="7">
        <v>0</v>
      </c>
      <c r="P28" s="4" t="e">
        <f t="shared" si="9"/>
        <v>#DIV/0!</v>
      </c>
    </row>
    <row r="29" spans="1:16" ht="35.25" customHeight="1">
      <c r="A29" s="5" t="s">
        <v>10</v>
      </c>
      <c r="B29" s="76">
        <v>117.64069160000001</v>
      </c>
      <c r="C29" s="76">
        <v>124.94292416</v>
      </c>
      <c r="D29" s="4">
        <f t="shared" si="10"/>
        <v>6.207233620173644</v>
      </c>
      <c r="E29" s="76">
        <v>124.32306641</v>
      </c>
      <c r="F29" s="4">
        <f t="shared" si="6"/>
        <v>-0.4961127284056743</v>
      </c>
      <c r="G29" s="76">
        <v>144.56719937</v>
      </c>
      <c r="H29" s="4">
        <f t="shared" si="6"/>
        <v>16.283489093840153</v>
      </c>
      <c r="I29" s="7">
        <v>169.16136396999997</v>
      </c>
      <c r="J29" s="4">
        <f t="shared" si="7"/>
        <v>17.012271599074534</v>
      </c>
      <c r="K29" s="7">
        <v>195.24526606999999</v>
      </c>
      <c r="L29" s="4">
        <f t="shared" si="11"/>
        <v>15.419538769281788</v>
      </c>
      <c r="M29" s="7">
        <v>206.58062037000002</v>
      </c>
      <c r="N29" s="4">
        <f t="shared" si="8"/>
        <v>5.8056999425205245</v>
      </c>
      <c r="O29" s="7">
        <v>173.33502880999998</v>
      </c>
      <c r="P29" s="4">
        <f t="shared" si="9"/>
        <v>-16.09327704624708</v>
      </c>
    </row>
    <row r="30" spans="1:16" ht="35.25" customHeight="1">
      <c r="A30" s="5" t="s">
        <v>11</v>
      </c>
      <c r="B30" s="76">
        <v>3.0986532</v>
      </c>
      <c r="C30" s="76">
        <v>3.24498833</v>
      </c>
      <c r="D30" s="4">
        <f t="shared" si="10"/>
        <v>4.722539779540342</v>
      </c>
      <c r="E30" s="76">
        <v>2.7896000099999996</v>
      </c>
      <c r="F30" s="4">
        <f t="shared" si="6"/>
        <v>-14.03358883574168</v>
      </c>
      <c r="G30" s="76">
        <v>3.12676678</v>
      </c>
      <c r="H30" s="4">
        <f t="shared" si="6"/>
        <v>12.086563263240043</v>
      </c>
      <c r="I30" s="76">
        <v>3.28655246</v>
      </c>
      <c r="J30" s="4">
        <f t="shared" si="7"/>
        <v>5.11025257854376</v>
      </c>
      <c r="K30" s="76">
        <v>3.5183158000000003</v>
      </c>
      <c r="L30" s="4">
        <f t="shared" si="11"/>
        <v>7.0518679625762175</v>
      </c>
      <c r="M30" s="76">
        <v>3.91166758</v>
      </c>
      <c r="N30" s="4">
        <f t="shared" si="8"/>
        <v>11.180115781533871</v>
      </c>
      <c r="O30" s="76">
        <v>4.0559154</v>
      </c>
      <c r="P30" s="4">
        <f t="shared" si="9"/>
        <v>3.6876298164375183</v>
      </c>
    </row>
    <row r="31" spans="1:16" ht="35.25" customHeight="1">
      <c r="A31" s="3" t="s">
        <v>3</v>
      </c>
      <c r="B31" s="76">
        <f>SUM(B23:B30)</f>
        <v>3967.4286421820007</v>
      </c>
      <c r="C31" s="76">
        <f>SUM(C23:C30)</f>
        <v>4255.565728885909</v>
      </c>
      <c r="D31" s="4">
        <f t="shared" si="10"/>
        <v>7.262565068982296</v>
      </c>
      <c r="E31" s="76">
        <f>SUM(E23:E30)</f>
        <v>4032.531330221364</v>
      </c>
      <c r="F31" s="4">
        <f t="shared" si="6"/>
        <v>-5.2410046718497005</v>
      </c>
      <c r="G31" s="76">
        <f>SUM(G23:G30)</f>
        <v>4453.8492943423635</v>
      </c>
      <c r="H31" s="4">
        <f t="shared" si="6"/>
        <v>10.447977451866974</v>
      </c>
      <c r="I31" s="76">
        <f>SUM(I23:I30)</f>
        <v>4951.438818569999</v>
      </c>
      <c r="J31" s="4">
        <f t="shared" si="7"/>
        <v>11.172123063519768</v>
      </c>
      <c r="K31" s="76">
        <f>SUM(K23:K30)</f>
        <v>5552.41263485</v>
      </c>
      <c r="L31" s="4">
        <f t="shared" si="11"/>
        <v>12.137357206678878</v>
      </c>
      <c r="M31" s="76">
        <f>SUM(M23:M30)</f>
        <v>6379.7510708</v>
      </c>
      <c r="N31" s="4">
        <f t="shared" si="8"/>
        <v>14.900521455433047</v>
      </c>
      <c r="O31" s="76">
        <f>SUM(O23:O30)</f>
        <v>6472.78023843</v>
      </c>
      <c r="P31" s="4">
        <f t="shared" si="9"/>
        <v>1.458194318204562</v>
      </c>
    </row>
    <row r="32" ht="35.25" customHeight="1"/>
    <row r="33" ht="35.25" customHeight="1"/>
    <row r="34" ht="35.25" customHeight="1"/>
    <row r="35" ht="35.25" customHeight="1"/>
    <row r="36" spans="1:16" ht="35.25" customHeight="1">
      <c r="A36" s="241" t="s">
        <v>300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ht="35.25" customHeight="1">
      <c r="A37" s="241" t="s">
        <v>325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</row>
    <row r="38" spans="1:16" ht="3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5.25" customHeight="1">
      <c r="A39" s="1"/>
      <c r="B39" s="1"/>
      <c r="C39" s="1"/>
      <c r="D39" s="1"/>
      <c r="E39" s="1"/>
      <c r="F39" s="1" t="s">
        <v>61</v>
      </c>
      <c r="G39" s="1"/>
      <c r="H39" s="1"/>
      <c r="I39" s="1"/>
      <c r="J39" s="1" t="s">
        <v>61</v>
      </c>
      <c r="K39" s="1"/>
      <c r="L39" s="1" t="s">
        <v>61</v>
      </c>
      <c r="M39" s="1"/>
      <c r="N39" s="1"/>
      <c r="O39" s="1"/>
      <c r="P39" s="1" t="s">
        <v>0</v>
      </c>
    </row>
    <row r="40" spans="1:16" ht="35.25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4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  <c r="O40" s="3">
        <v>2557</v>
      </c>
      <c r="P40" s="4" t="s">
        <v>2</v>
      </c>
    </row>
    <row r="41" spans="1:16" ht="35.25" customHeight="1">
      <c r="A41" s="5" t="s">
        <v>4</v>
      </c>
      <c r="B41" s="76">
        <v>459.1258625</v>
      </c>
      <c r="C41" s="76">
        <v>462.25112849000004</v>
      </c>
      <c r="D41" s="4">
        <f>(C41-B41)/B41*100</f>
        <v>0.6806991819155166</v>
      </c>
      <c r="E41" s="76">
        <v>473.94731331</v>
      </c>
      <c r="F41" s="4">
        <f aca="true" t="shared" si="12" ref="F41:H49">(E41-C41)/C41*100</f>
        <v>2.5302663636986686</v>
      </c>
      <c r="G41" s="76">
        <v>487.31183676000006</v>
      </c>
      <c r="H41" s="4">
        <f t="shared" si="12"/>
        <v>2.8198331491033377</v>
      </c>
      <c r="I41" s="76">
        <v>536.6408188</v>
      </c>
      <c r="J41" s="4">
        <f aca="true" t="shared" si="13" ref="J41:J49">(I41-G41)/G41*100</f>
        <v>10.12267265412114</v>
      </c>
      <c r="K41" s="76">
        <v>651.19745119</v>
      </c>
      <c r="L41" s="4">
        <f aca="true" t="shared" si="14" ref="L41:L49">(K41-I41)/I41*100</f>
        <v>21.34698449629005</v>
      </c>
      <c r="M41" s="76">
        <v>742.5477032900001</v>
      </c>
      <c r="N41" s="4">
        <f aca="true" t="shared" si="15" ref="N41:N49">(M41-K41)/K41*100</f>
        <v>14.028042022134196</v>
      </c>
      <c r="O41" s="76">
        <v>588.14479265</v>
      </c>
      <c r="P41" s="4">
        <f aca="true" t="shared" si="16" ref="P41:P49">(O41-M41)/M41*100</f>
        <v>-20.79366887216651</v>
      </c>
    </row>
    <row r="42" spans="1:16" ht="35.25" customHeight="1">
      <c r="A42" s="5" t="s">
        <v>5</v>
      </c>
      <c r="B42" s="76">
        <v>274.77460711000003</v>
      </c>
      <c r="C42" s="76">
        <v>280.59636151</v>
      </c>
      <c r="D42" s="4">
        <f aca="true" t="shared" si="17" ref="D42:D49">(C42-B42)/B42*100</f>
        <v>2.1187381400455836</v>
      </c>
      <c r="E42" s="76">
        <v>263.37640999</v>
      </c>
      <c r="F42" s="4">
        <f t="shared" si="12"/>
        <v>-6.136911906958674</v>
      </c>
      <c r="G42" s="76">
        <v>359.61065514999996</v>
      </c>
      <c r="H42" s="4">
        <f t="shared" si="12"/>
        <v>36.53867298276782</v>
      </c>
      <c r="I42" s="76">
        <v>555.63964023</v>
      </c>
      <c r="J42" s="4">
        <f t="shared" si="13"/>
        <v>54.51145072390386</v>
      </c>
      <c r="K42" s="76">
        <v>813.1099441600002</v>
      </c>
      <c r="L42" s="4">
        <f t="shared" si="14"/>
        <v>46.337641393516044</v>
      </c>
      <c r="M42" s="76">
        <v>539.41029807</v>
      </c>
      <c r="N42" s="4">
        <f t="shared" si="15"/>
        <v>-33.66084107761728</v>
      </c>
      <c r="O42" s="76">
        <v>513.9788162899999</v>
      </c>
      <c r="P42" s="4">
        <f t="shared" si="16"/>
        <v>-4.71468228748939</v>
      </c>
    </row>
    <row r="43" spans="1:16" ht="35.25" customHeight="1">
      <c r="A43" s="5" t="s">
        <v>6</v>
      </c>
      <c r="B43" s="7">
        <v>0</v>
      </c>
      <c r="C43" s="7">
        <v>0</v>
      </c>
      <c r="D43" s="4" t="e">
        <f t="shared" si="17"/>
        <v>#DIV/0!</v>
      </c>
      <c r="E43" s="7">
        <v>0</v>
      </c>
      <c r="F43" s="4" t="e">
        <f t="shared" si="12"/>
        <v>#DIV/0!</v>
      </c>
      <c r="G43" s="7">
        <v>0</v>
      </c>
      <c r="H43" s="4" t="e">
        <f t="shared" si="12"/>
        <v>#DIV/0!</v>
      </c>
      <c r="I43" s="7">
        <v>0</v>
      </c>
      <c r="J43" s="4" t="e">
        <f t="shared" si="13"/>
        <v>#DIV/0!</v>
      </c>
      <c r="K43" s="7">
        <v>0</v>
      </c>
      <c r="L43" s="4" t="e">
        <f t="shared" si="14"/>
        <v>#DIV/0!</v>
      </c>
      <c r="M43" s="7">
        <v>0</v>
      </c>
      <c r="N43" s="4" t="e">
        <f t="shared" si="15"/>
        <v>#DIV/0!</v>
      </c>
      <c r="O43" s="7">
        <v>0</v>
      </c>
      <c r="P43" s="4" t="e">
        <f t="shared" si="16"/>
        <v>#DIV/0!</v>
      </c>
    </row>
    <row r="44" spans="1:16" ht="35.25" customHeight="1">
      <c r="A44" s="5" t="s">
        <v>7</v>
      </c>
      <c r="B44" s="76">
        <v>372.985605862</v>
      </c>
      <c r="C44" s="76">
        <v>644.048426727</v>
      </c>
      <c r="D44" s="4">
        <f t="shared" si="17"/>
        <v>72.67380204620815</v>
      </c>
      <c r="E44" s="76">
        <v>725.868974878</v>
      </c>
      <c r="F44" s="4">
        <f t="shared" si="12"/>
        <v>12.704098753381821</v>
      </c>
      <c r="G44" s="76">
        <v>738.4726775749999</v>
      </c>
      <c r="H44" s="4">
        <f t="shared" si="12"/>
        <v>1.736360573768601</v>
      </c>
      <c r="I44" s="76">
        <v>800.2507938799998</v>
      </c>
      <c r="J44" s="4">
        <f t="shared" si="13"/>
        <v>8.36566039353916</v>
      </c>
      <c r="K44" s="76">
        <v>908.69548687</v>
      </c>
      <c r="L44" s="4">
        <f t="shared" si="14"/>
        <v>13.551338382834741</v>
      </c>
      <c r="M44" s="76">
        <v>771.5959349600001</v>
      </c>
      <c r="N44" s="4">
        <f t="shared" si="15"/>
        <v>-15.087513241893497</v>
      </c>
      <c r="O44" s="76">
        <v>914.4235991099998</v>
      </c>
      <c r="P44" s="4">
        <f t="shared" si="16"/>
        <v>18.510681261871078</v>
      </c>
    </row>
    <row r="45" spans="1:16" ht="35.25" customHeight="1">
      <c r="A45" s="5" t="s">
        <v>8</v>
      </c>
      <c r="B45" s="76">
        <v>80.74547157000002</v>
      </c>
      <c r="C45" s="76">
        <v>78.41767714</v>
      </c>
      <c r="D45" s="4">
        <f t="shared" si="17"/>
        <v>-2.8828792311677933</v>
      </c>
      <c r="E45" s="76">
        <v>30.26120839090909</v>
      </c>
      <c r="F45" s="4">
        <f t="shared" si="12"/>
        <v>-61.41022089077772</v>
      </c>
      <c r="G45" s="76">
        <v>84.12752377272727</v>
      </c>
      <c r="H45" s="4">
        <f t="shared" si="12"/>
        <v>178.00450889462965</v>
      </c>
      <c r="I45" s="76">
        <v>188.90456466999998</v>
      </c>
      <c r="J45" s="4">
        <f t="shared" si="13"/>
        <v>124.54549498013357</v>
      </c>
      <c r="K45" s="76">
        <v>272.49821764999996</v>
      </c>
      <c r="L45" s="4">
        <f t="shared" si="14"/>
        <v>44.251790911474735</v>
      </c>
      <c r="M45" s="76">
        <v>310.76505314</v>
      </c>
      <c r="N45" s="4">
        <f t="shared" si="15"/>
        <v>14.042967260486986</v>
      </c>
      <c r="O45" s="76">
        <v>323.41024698</v>
      </c>
      <c r="P45" s="4">
        <f t="shared" si="16"/>
        <v>4.069052717553578</v>
      </c>
    </row>
    <row r="46" spans="1:16" ht="35.25" customHeight="1">
      <c r="A46" s="5" t="s">
        <v>9</v>
      </c>
      <c r="B46" s="7">
        <v>0</v>
      </c>
      <c r="C46" s="7">
        <v>0</v>
      </c>
      <c r="D46" s="4" t="e">
        <f t="shared" si="17"/>
        <v>#DIV/0!</v>
      </c>
      <c r="E46" s="7">
        <v>0</v>
      </c>
      <c r="F46" s="4" t="e">
        <f t="shared" si="12"/>
        <v>#DIV/0!</v>
      </c>
      <c r="G46" s="7">
        <v>0</v>
      </c>
      <c r="H46" s="4" t="e">
        <f t="shared" si="12"/>
        <v>#DIV/0!</v>
      </c>
      <c r="I46" s="7">
        <v>0</v>
      </c>
      <c r="J46" s="4" t="e">
        <f t="shared" si="13"/>
        <v>#DIV/0!</v>
      </c>
      <c r="K46" s="7">
        <v>0</v>
      </c>
      <c r="L46" s="4" t="e">
        <f t="shared" si="14"/>
        <v>#DIV/0!</v>
      </c>
      <c r="M46" s="7">
        <v>0</v>
      </c>
      <c r="N46" s="4" t="e">
        <f t="shared" si="15"/>
        <v>#DIV/0!</v>
      </c>
      <c r="O46" s="7">
        <v>0</v>
      </c>
      <c r="P46" s="4" t="e">
        <f t="shared" si="16"/>
        <v>#DIV/0!</v>
      </c>
    </row>
    <row r="47" spans="1:16" ht="35.25" customHeight="1">
      <c r="A47" s="5" t="s">
        <v>10</v>
      </c>
      <c r="B47" s="76">
        <v>28.783536239999997</v>
      </c>
      <c r="C47" s="76">
        <v>40.10856867</v>
      </c>
      <c r="D47" s="4">
        <f t="shared" si="17"/>
        <v>39.345521466058756</v>
      </c>
      <c r="E47" s="76">
        <v>45.41261297</v>
      </c>
      <c r="F47" s="4">
        <f t="shared" si="12"/>
        <v>13.22421735774198</v>
      </c>
      <c r="G47" s="76">
        <v>49.08401566999999</v>
      </c>
      <c r="H47" s="4">
        <f t="shared" si="12"/>
        <v>8.084544050405903</v>
      </c>
      <c r="I47" s="7">
        <v>61.5879694</v>
      </c>
      <c r="J47" s="4">
        <f t="shared" si="13"/>
        <v>25.474594039057784</v>
      </c>
      <c r="K47" s="7">
        <v>54.892555509999994</v>
      </c>
      <c r="L47" s="4">
        <f t="shared" si="14"/>
        <v>-10.871301579233435</v>
      </c>
      <c r="M47" s="7">
        <v>62.72601148</v>
      </c>
      <c r="N47" s="4">
        <f t="shared" si="15"/>
        <v>14.270525205504326</v>
      </c>
      <c r="O47" s="7">
        <v>53.68576631</v>
      </c>
      <c r="P47" s="4">
        <f t="shared" si="16"/>
        <v>-14.412274838935765</v>
      </c>
    </row>
    <row r="48" spans="1:16" ht="35.25" customHeight="1">
      <c r="A48" s="5" t="s">
        <v>11</v>
      </c>
      <c r="B48" s="76">
        <v>1.5983699999999996</v>
      </c>
      <c r="C48" s="76">
        <v>1.5527340999999997</v>
      </c>
      <c r="D48" s="4">
        <f t="shared" si="17"/>
        <v>-2.8551524365447274</v>
      </c>
      <c r="E48" s="76">
        <v>1.46532964</v>
      </c>
      <c r="F48" s="4">
        <f t="shared" si="12"/>
        <v>-5.629068106380848</v>
      </c>
      <c r="G48" s="76">
        <v>1.6558176199999997</v>
      </c>
      <c r="H48" s="4">
        <f t="shared" si="12"/>
        <v>12.999667433192688</v>
      </c>
      <c r="I48" s="76">
        <v>1.9061835</v>
      </c>
      <c r="J48" s="4">
        <f t="shared" si="13"/>
        <v>15.12037781069152</v>
      </c>
      <c r="K48" s="76">
        <v>1.8620485100000002</v>
      </c>
      <c r="L48" s="4">
        <f t="shared" si="14"/>
        <v>-2.3153589358002455</v>
      </c>
      <c r="M48" s="76">
        <v>1.8780006800000002</v>
      </c>
      <c r="N48" s="4">
        <f t="shared" si="15"/>
        <v>0.8567000222781543</v>
      </c>
      <c r="O48" s="76">
        <v>2.0831445000000004</v>
      </c>
      <c r="P48" s="4">
        <f t="shared" si="16"/>
        <v>10.923522136317873</v>
      </c>
    </row>
    <row r="49" spans="1:16" ht="35.25" customHeight="1">
      <c r="A49" s="3" t="s">
        <v>3</v>
      </c>
      <c r="B49" s="76">
        <f>SUM(B41:B48)</f>
        <v>1218.0134532820002</v>
      </c>
      <c r="C49" s="76">
        <f>SUM(C41:C48)</f>
        <v>1506.974896637</v>
      </c>
      <c r="D49" s="4">
        <f t="shared" si="17"/>
        <v>23.72399439237541</v>
      </c>
      <c r="E49" s="76">
        <f>SUM(E41:E48)</f>
        <v>1540.3318491789091</v>
      </c>
      <c r="F49" s="4">
        <f t="shared" si="12"/>
        <v>2.213504194154079</v>
      </c>
      <c r="G49" s="76">
        <f>SUM(G41:G48)</f>
        <v>1720.2625265477272</v>
      </c>
      <c r="H49" s="4">
        <f t="shared" si="12"/>
        <v>11.681293058033706</v>
      </c>
      <c r="I49" s="76">
        <f>SUM(I41:I48)</f>
        <v>2144.9299704800005</v>
      </c>
      <c r="J49" s="4">
        <f t="shared" si="13"/>
        <v>24.68619977350249</v>
      </c>
      <c r="K49" s="76">
        <f>SUM(K41:K48)</f>
        <v>2702.25570389</v>
      </c>
      <c r="L49" s="4">
        <f t="shared" si="14"/>
        <v>25.98339997483829</v>
      </c>
      <c r="M49" s="76">
        <f>SUM(M41:M48)</f>
        <v>2428.92300162</v>
      </c>
      <c r="N49" s="4">
        <f t="shared" si="15"/>
        <v>-10.114982896567753</v>
      </c>
      <c r="O49" s="76">
        <f>SUM(O41:O48)</f>
        <v>2395.7263658399997</v>
      </c>
      <c r="P49" s="4">
        <f t="shared" si="16"/>
        <v>-1.3667224427394065</v>
      </c>
    </row>
    <row r="50" spans="1:16" ht="35.25" customHeight="1">
      <c r="A50" s="19"/>
      <c r="B50" s="77"/>
      <c r="C50" s="77"/>
      <c r="D50" s="13"/>
      <c r="E50" s="77"/>
      <c r="F50" s="13"/>
      <c r="G50" s="13"/>
      <c r="H50" s="13"/>
      <c r="I50" s="77"/>
      <c r="J50" s="13"/>
      <c r="K50" s="77"/>
      <c r="L50" s="13"/>
      <c r="M50" s="13"/>
      <c r="N50" s="13"/>
      <c r="O50" s="77"/>
      <c r="P50" s="13"/>
    </row>
    <row r="51" spans="1:16" ht="35.25" customHeight="1">
      <c r="A51" s="19"/>
      <c r="B51" s="77"/>
      <c r="C51" s="77"/>
      <c r="D51" s="77"/>
      <c r="E51" s="77"/>
      <c r="F51" s="13"/>
      <c r="G51" s="13"/>
      <c r="H51" s="13"/>
      <c r="I51" s="77"/>
      <c r="J51" s="13"/>
      <c r="K51" s="77"/>
      <c r="L51" s="13"/>
      <c r="M51" s="13"/>
      <c r="N51" s="13"/>
      <c r="O51" s="77"/>
      <c r="P51" s="13"/>
    </row>
    <row r="52" spans="1:16" ht="35.25" customHeight="1">
      <c r="A52" s="241" t="s">
        <v>176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35.25" customHeight="1">
      <c r="A53" s="241" t="s">
        <v>325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</row>
    <row r="54" spans="1:16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5.25" customHeight="1">
      <c r="A55" s="1"/>
      <c r="B55" s="1"/>
      <c r="C55" s="1"/>
      <c r="D55" s="1"/>
      <c r="E55" s="1"/>
      <c r="F55" s="1" t="s">
        <v>61</v>
      </c>
      <c r="G55" s="1"/>
      <c r="H55" s="1"/>
      <c r="I55" s="1"/>
      <c r="J55" s="1" t="s">
        <v>61</v>
      </c>
      <c r="K55" s="1"/>
      <c r="L55" s="1" t="s">
        <v>61</v>
      </c>
      <c r="M55" s="1"/>
      <c r="N55" s="1"/>
      <c r="O55" s="1"/>
      <c r="P55" s="1" t="s">
        <v>0</v>
      </c>
    </row>
    <row r="56" spans="1:16" ht="35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</row>
    <row r="57" spans="1:16" ht="35.25" customHeight="1">
      <c r="A57" s="5" t="s">
        <v>4</v>
      </c>
      <c r="B57" s="78">
        <v>307.58448966000003</v>
      </c>
      <c r="C57" s="78">
        <v>300.83558086</v>
      </c>
      <c r="D57" s="4">
        <f>(C57-B57)/B57*100</f>
        <v>-2.1941642140213884</v>
      </c>
      <c r="E57" s="76">
        <v>301.13441474</v>
      </c>
      <c r="F57" s="4">
        <f aca="true" t="shared" si="18" ref="F57:H65">(E57-C57)/C57*100</f>
        <v>0.0993346196436406</v>
      </c>
      <c r="G57" s="76">
        <v>393.63087991</v>
      </c>
      <c r="H57" s="4">
        <f t="shared" si="18"/>
        <v>30.716006089792685</v>
      </c>
      <c r="I57" s="76">
        <v>377.85154004000003</v>
      </c>
      <c r="J57" s="4">
        <f aca="true" t="shared" si="19" ref="J57:J65">(I57-G57)/G57*100</f>
        <v>-4.008664125540085</v>
      </c>
      <c r="K57" s="76">
        <v>490.35594316</v>
      </c>
      <c r="L57" s="4">
        <f aca="true" t="shared" si="20" ref="L57:L65">(K57-I57)/I57*100</f>
        <v>29.774763683135987</v>
      </c>
      <c r="M57" s="76">
        <v>553.90549205</v>
      </c>
      <c r="N57" s="4">
        <f aca="true" t="shared" si="21" ref="N57:N65">(M57-K57)/K57*100</f>
        <v>12.959881444582438</v>
      </c>
      <c r="O57" s="76">
        <v>467.09937483</v>
      </c>
      <c r="P57" s="4">
        <f aca="true" t="shared" si="22" ref="P57:P65">(O57-M57)/M57*100</f>
        <v>-15.671647684649463</v>
      </c>
    </row>
    <row r="58" spans="1:16" ht="35.25" customHeight="1">
      <c r="A58" s="5" t="s">
        <v>5</v>
      </c>
      <c r="B58" s="78">
        <v>66.59427874</v>
      </c>
      <c r="C58" s="78">
        <v>70.23641229999998</v>
      </c>
      <c r="D58" s="4">
        <f aca="true" t="shared" si="23" ref="D58:D65">(C58-B58)/B58*100</f>
        <v>5.469138834313007</v>
      </c>
      <c r="E58" s="76">
        <v>71.24240705999999</v>
      </c>
      <c r="F58" s="4">
        <f t="shared" si="18"/>
        <v>1.43229804464259</v>
      </c>
      <c r="G58" s="76">
        <v>127.42946314000001</v>
      </c>
      <c r="H58" s="4">
        <f t="shared" si="18"/>
        <v>78.86743078834994</v>
      </c>
      <c r="I58" s="76">
        <v>121.0309754</v>
      </c>
      <c r="J58" s="4">
        <f t="shared" si="19"/>
        <v>-5.0211996365160285</v>
      </c>
      <c r="K58" s="76">
        <v>128.64281176</v>
      </c>
      <c r="L58" s="4">
        <f t="shared" si="20"/>
        <v>6.289163856478345</v>
      </c>
      <c r="M58" s="76">
        <v>173.60127869000002</v>
      </c>
      <c r="N58" s="4">
        <f t="shared" si="21"/>
        <v>34.94829311868269</v>
      </c>
      <c r="O58" s="76">
        <v>183.88145181</v>
      </c>
      <c r="P58" s="4">
        <f t="shared" si="22"/>
        <v>5.921715091947732</v>
      </c>
    </row>
    <row r="59" spans="1:16" ht="35.25" customHeight="1">
      <c r="A59" s="5" t="s">
        <v>6</v>
      </c>
      <c r="B59" s="78">
        <v>0</v>
      </c>
      <c r="C59" s="78">
        <v>0.052727249999999996</v>
      </c>
      <c r="D59" s="4" t="e">
        <f t="shared" si="23"/>
        <v>#DIV/0!</v>
      </c>
      <c r="E59" s="7">
        <v>0</v>
      </c>
      <c r="F59" s="4">
        <f t="shared" si="18"/>
        <v>-100</v>
      </c>
      <c r="G59" s="7">
        <v>0</v>
      </c>
      <c r="H59" s="4" t="e">
        <f t="shared" si="18"/>
        <v>#DIV/0!</v>
      </c>
      <c r="I59" s="7">
        <v>0</v>
      </c>
      <c r="J59" s="4" t="e">
        <f t="shared" si="19"/>
        <v>#DIV/0!</v>
      </c>
      <c r="K59" s="7">
        <v>0</v>
      </c>
      <c r="L59" s="4" t="e">
        <f t="shared" si="20"/>
        <v>#DIV/0!</v>
      </c>
      <c r="M59" s="7">
        <v>0</v>
      </c>
      <c r="N59" s="4" t="e">
        <f t="shared" si="21"/>
        <v>#DIV/0!</v>
      </c>
      <c r="O59" s="7">
        <v>0</v>
      </c>
      <c r="P59" s="4" t="e">
        <f t="shared" si="22"/>
        <v>#DIV/0!</v>
      </c>
    </row>
    <row r="60" spans="1:16" ht="35.25" customHeight="1">
      <c r="A60" s="5" t="s">
        <v>7</v>
      </c>
      <c r="B60" s="78">
        <v>248.1848669</v>
      </c>
      <c r="C60" s="78">
        <v>315.32897564999996</v>
      </c>
      <c r="D60" s="4">
        <f t="shared" si="23"/>
        <v>27.054070455091058</v>
      </c>
      <c r="E60" s="76">
        <v>311.06734251</v>
      </c>
      <c r="F60" s="4">
        <f t="shared" si="18"/>
        <v>-1.351487959904505</v>
      </c>
      <c r="G60" s="76">
        <v>440.71439773000003</v>
      </c>
      <c r="H60" s="4">
        <f t="shared" si="18"/>
        <v>41.67813122839541</v>
      </c>
      <c r="I60" s="76">
        <v>492.18233743</v>
      </c>
      <c r="J60" s="4">
        <f t="shared" si="19"/>
        <v>11.678297774045356</v>
      </c>
      <c r="K60" s="76">
        <v>497.3277330800001</v>
      </c>
      <c r="L60" s="4">
        <f t="shared" si="20"/>
        <v>1.045424684857137</v>
      </c>
      <c r="M60" s="76">
        <v>561.4988872099999</v>
      </c>
      <c r="N60" s="4">
        <f t="shared" si="21"/>
        <v>12.903192374288375</v>
      </c>
      <c r="O60" s="76">
        <v>694.00309758</v>
      </c>
      <c r="P60" s="4">
        <f t="shared" si="22"/>
        <v>23.5983032893249</v>
      </c>
    </row>
    <row r="61" spans="1:16" ht="35.25" customHeight="1">
      <c r="A61" s="5" t="s">
        <v>8</v>
      </c>
      <c r="B61" s="78">
        <v>26.10102964</v>
      </c>
      <c r="C61" s="78">
        <v>24.68730717</v>
      </c>
      <c r="D61" s="4">
        <f t="shared" si="23"/>
        <v>-5.416347513867655</v>
      </c>
      <c r="E61" s="76">
        <v>14.977748004545454</v>
      </c>
      <c r="F61" s="4">
        <f t="shared" si="18"/>
        <v>-39.33016711216522</v>
      </c>
      <c r="G61" s="76">
        <v>27.948761281818186</v>
      </c>
      <c r="H61" s="4">
        <f t="shared" si="18"/>
        <v>86.60189284354553</v>
      </c>
      <c r="I61" s="76">
        <v>41.13500156</v>
      </c>
      <c r="J61" s="4">
        <f t="shared" si="19"/>
        <v>47.18005261564133</v>
      </c>
      <c r="K61" s="76">
        <v>50.209493310000006</v>
      </c>
      <c r="L61" s="4">
        <f t="shared" si="20"/>
        <v>22.060268398832676</v>
      </c>
      <c r="M61" s="76">
        <v>68.89441769</v>
      </c>
      <c r="N61" s="4">
        <f t="shared" si="21"/>
        <v>37.21392738348665</v>
      </c>
      <c r="O61" s="76">
        <v>76.82626868999999</v>
      </c>
      <c r="P61" s="4">
        <f t="shared" si="22"/>
        <v>11.513053257363259</v>
      </c>
    </row>
    <row r="62" spans="1:16" ht="35.25" customHeight="1">
      <c r="A62" s="5" t="s">
        <v>9</v>
      </c>
      <c r="B62" s="78">
        <v>0</v>
      </c>
      <c r="C62" s="78">
        <v>0</v>
      </c>
      <c r="D62" s="4" t="e">
        <f t="shared" si="23"/>
        <v>#DIV/0!</v>
      </c>
      <c r="E62" s="7">
        <v>0</v>
      </c>
      <c r="F62" s="4" t="e">
        <f t="shared" si="18"/>
        <v>#DIV/0!</v>
      </c>
      <c r="G62" s="7">
        <v>0</v>
      </c>
      <c r="H62" s="4" t="e">
        <f t="shared" si="18"/>
        <v>#DIV/0!</v>
      </c>
      <c r="I62" s="7">
        <v>0</v>
      </c>
      <c r="J62" s="4" t="e">
        <f t="shared" si="19"/>
        <v>#DIV/0!</v>
      </c>
      <c r="K62" s="7">
        <v>0</v>
      </c>
      <c r="L62" s="4" t="e">
        <f t="shared" si="20"/>
        <v>#DIV/0!</v>
      </c>
      <c r="M62" s="7">
        <v>0</v>
      </c>
      <c r="N62" s="4" t="e">
        <f t="shared" si="21"/>
        <v>#DIV/0!</v>
      </c>
      <c r="O62" s="7">
        <v>0</v>
      </c>
      <c r="P62" s="4" t="e">
        <f t="shared" si="22"/>
        <v>#DIV/0!</v>
      </c>
    </row>
    <row r="63" spans="1:16" ht="35.25" customHeight="1">
      <c r="A63" s="5" t="s">
        <v>10</v>
      </c>
      <c r="B63" s="78">
        <v>33.29158456</v>
      </c>
      <c r="C63" s="78">
        <v>32.732156409999995</v>
      </c>
      <c r="D63" s="4">
        <f t="shared" si="23"/>
        <v>-1.6803890754787258</v>
      </c>
      <c r="E63" s="76">
        <v>33.71820298</v>
      </c>
      <c r="F63" s="4">
        <f t="shared" si="18"/>
        <v>3.01247054318352</v>
      </c>
      <c r="G63" s="76">
        <v>41.28093754</v>
      </c>
      <c r="H63" s="4">
        <f t="shared" si="18"/>
        <v>22.429233742040886</v>
      </c>
      <c r="I63" s="7">
        <v>49.31831714999999</v>
      </c>
      <c r="J63" s="4">
        <f t="shared" si="19"/>
        <v>19.469954145813702</v>
      </c>
      <c r="K63" s="7">
        <v>58.55470531</v>
      </c>
      <c r="L63" s="4">
        <f t="shared" si="20"/>
        <v>18.72810893345742</v>
      </c>
      <c r="M63" s="7">
        <v>59.34547199</v>
      </c>
      <c r="N63" s="4">
        <f t="shared" si="21"/>
        <v>1.3504750400732524</v>
      </c>
      <c r="O63" s="7">
        <v>51.72124256000001</v>
      </c>
      <c r="P63" s="4">
        <f t="shared" si="22"/>
        <v>-12.847196549864348</v>
      </c>
    </row>
    <row r="64" spans="1:16" ht="35.25" customHeight="1">
      <c r="A64" s="5" t="s">
        <v>11</v>
      </c>
      <c r="B64" s="78">
        <v>1.2150059299999998</v>
      </c>
      <c r="C64" s="78">
        <v>1.4357268799999998</v>
      </c>
      <c r="D64" s="4">
        <f t="shared" si="23"/>
        <v>18.166244670098035</v>
      </c>
      <c r="E64" s="76">
        <v>1.2325323899999998</v>
      </c>
      <c r="F64" s="4">
        <f t="shared" si="18"/>
        <v>-14.152725900068127</v>
      </c>
      <c r="G64" s="76">
        <v>1.29027643</v>
      </c>
      <c r="H64" s="4">
        <f t="shared" si="18"/>
        <v>4.684991686100861</v>
      </c>
      <c r="I64" s="76">
        <v>1.7446592300000001</v>
      </c>
      <c r="J64" s="4">
        <f t="shared" si="19"/>
        <v>35.21592655924127</v>
      </c>
      <c r="K64" s="76">
        <v>1.95481475</v>
      </c>
      <c r="L64" s="4">
        <f t="shared" si="20"/>
        <v>12.045648593507845</v>
      </c>
      <c r="M64" s="76">
        <v>2.05913371</v>
      </c>
      <c r="N64" s="4">
        <f t="shared" si="21"/>
        <v>5.336513856364132</v>
      </c>
      <c r="O64" s="76">
        <v>2.10086149</v>
      </c>
      <c r="P64" s="4">
        <f t="shared" si="22"/>
        <v>2.0264725790925175</v>
      </c>
    </row>
    <row r="65" spans="1:16" ht="35.25" customHeight="1">
      <c r="A65" s="3" t="s">
        <v>3</v>
      </c>
      <c r="B65" s="78">
        <f>SUM(B57:B64)</f>
        <v>682.97125543</v>
      </c>
      <c r="C65" s="78">
        <f>SUM(C57:C64)</f>
        <v>745.3088865199999</v>
      </c>
      <c r="D65" s="4">
        <f t="shared" si="23"/>
        <v>9.127416504630483</v>
      </c>
      <c r="E65" s="76">
        <f>SUM(E57:E64)</f>
        <v>733.3726476845454</v>
      </c>
      <c r="F65" s="4">
        <f t="shared" si="18"/>
        <v>-1.6015157005825054</v>
      </c>
      <c r="G65" s="76">
        <f>SUM(G57:G64)</f>
        <v>1032.294716031818</v>
      </c>
      <c r="H65" s="4">
        <f t="shared" si="18"/>
        <v>40.75991507060564</v>
      </c>
      <c r="I65" s="76">
        <f>SUM(I57:I64)</f>
        <v>1083.2628308100002</v>
      </c>
      <c r="J65" s="4">
        <f t="shared" si="19"/>
        <v>4.937360812434026</v>
      </c>
      <c r="K65" s="76">
        <f>SUM(K57:K64)</f>
        <v>1227.04550137</v>
      </c>
      <c r="L65" s="4">
        <f t="shared" si="20"/>
        <v>13.273110317325997</v>
      </c>
      <c r="M65" s="76">
        <f>SUM(M57:M64)</f>
        <v>1419.3046813400001</v>
      </c>
      <c r="N65" s="4">
        <f t="shared" si="21"/>
        <v>15.668463781933282</v>
      </c>
      <c r="O65" s="76">
        <f>SUM(O57:O64)</f>
        <v>1475.63229696</v>
      </c>
      <c r="P65" s="4">
        <f t="shared" si="22"/>
        <v>3.9686768007289097</v>
      </c>
    </row>
    <row r="69" spans="1:16" ht="37.5" customHeight="1">
      <c r="A69" s="241" t="s">
        <v>170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</row>
    <row r="70" spans="1:16" ht="37.5" customHeight="1">
      <c r="A70" s="241" t="s">
        <v>325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 ht="37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7.5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0</v>
      </c>
    </row>
    <row r="73" spans="1:16" ht="37.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</row>
    <row r="74" spans="1:16" ht="37.5" customHeight="1">
      <c r="A74" s="5" t="s">
        <v>4</v>
      </c>
      <c r="B74" s="78">
        <v>371.92383858000005</v>
      </c>
      <c r="C74" s="78">
        <v>405.39639533999997</v>
      </c>
      <c r="D74" s="4">
        <f>(C74-B74)/B74*100</f>
        <v>8.999841711625065</v>
      </c>
      <c r="E74" s="76">
        <v>360.56487165000004</v>
      </c>
      <c r="F74" s="4">
        <f aca="true" t="shared" si="24" ref="F74:H82">(E74-C74)/C74*100</f>
        <v>-11.058688287645081</v>
      </c>
      <c r="G74" s="76">
        <v>393.93593668000005</v>
      </c>
      <c r="H74" s="4">
        <f t="shared" si="24"/>
        <v>9.255218035325768</v>
      </c>
      <c r="I74" s="76">
        <v>434.58104433000005</v>
      </c>
      <c r="J74" s="4">
        <f aca="true" t="shared" si="25" ref="J74:J82">(I74-G74)/G74*100</f>
        <v>10.317694798943062</v>
      </c>
      <c r="K74" s="76">
        <v>546.8442639</v>
      </c>
      <c r="L74" s="4">
        <f aca="true" t="shared" si="26" ref="L74:L82">(K74-I74)/I74*100</f>
        <v>25.832516405099486</v>
      </c>
      <c r="M74" s="76">
        <v>727.7967344099999</v>
      </c>
      <c r="N74" s="4">
        <f aca="true" t="shared" si="27" ref="N74:N82">(M74-K74)/K74*100</f>
        <v>33.09031153028428</v>
      </c>
      <c r="O74" s="76">
        <v>639.8734934199999</v>
      </c>
      <c r="P74" s="4">
        <f aca="true" t="shared" si="28" ref="P74:P82">(O74-M74)/M74*100</f>
        <v>-12.080741343429679</v>
      </c>
    </row>
    <row r="75" spans="1:16" ht="37.5" customHeight="1">
      <c r="A75" s="5" t="s">
        <v>5</v>
      </c>
      <c r="B75" s="78">
        <v>254.48049999999998</v>
      </c>
      <c r="C75" s="78">
        <v>270.19829119</v>
      </c>
      <c r="D75" s="4">
        <f aca="true" t="shared" si="29" ref="D75:D82">(C75-B75)/B75*100</f>
        <v>6.176422629631757</v>
      </c>
      <c r="E75" s="76">
        <v>271.53589085000004</v>
      </c>
      <c r="F75" s="4">
        <f t="shared" si="24"/>
        <v>0.4950437155279566</v>
      </c>
      <c r="G75" s="76">
        <v>296.10603488</v>
      </c>
      <c r="H75" s="4">
        <f t="shared" si="24"/>
        <v>9.048580632595932</v>
      </c>
      <c r="I75" s="76">
        <v>250.93580237999998</v>
      </c>
      <c r="J75" s="4">
        <f t="shared" si="25"/>
        <v>-15.254749035529011</v>
      </c>
      <c r="K75" s="76">
        <v>405.62171493</v>
      </c>
      <c r="L75" s="4">
        <f t="shared" si="26"/>
        <v>61.64362003463908</v>
      </c>
      <c r="M75" s="76">
        <v>402.29035501000004</v>
      </c>
      <c r="N75" s="4">
        <f t="shared" si="27"/>
        <v>-0.8212972327122237</v>
      </c>
      <c r="O75" s="76">
        <v>382.40405612000006</v>
      </c>
      <c r="P75" s="4">
        <f t="shared" si="28"/>
        <v>-4.943270113822552</v>
      </c>
    </row>
    <row r="76" spans="1:16" ht="37.5" customHeight="1">
      <c r="A76" s="5" t="s">
        <v>6</v>
      </c>
      <c r="B76" s="78">
        <v>0.06431797</v>
      </c>
      <c r="C76" s="78">
        <v>0</v>
      </c>
      <c r="D76" s="4">
        <f t="shared" si="29"/>
        <v>-100</v>
      </c>
      <c r="E76" s="7">
        <v>0</v>
      </c>
      <c r="F76" s="4" t="e">
        <f t="shared" si="24"/>
        <v>#DIV/0!</v>
      </c>
      <c r="G76" s="7">
        <v>0</v>
      </c>
      <c r="H76" s="4" t="e">
        <f t="shared" si="24"/>
        <v>#DIV/0!</v>
      </c>
      <c r="I76" s="7">
        <v>0</v>
      </c>
      <c r="J76" s="4" t="e">
        <f t="shared" si="25"/>
        <v>#DIV/0!</v>
      </c>
      <c r="K76" s="7">
        <v>0</v>
      </c>
      <c r="L76" s="4" t="e">
        <f t="shared" si="26"/>
        <v>#DIV/0!</v>
      </c>
      <c r="M76" s="7">
        <v>0</v>
      </c>
      <c r="N76" s="4" t="e">
        <f t="shared" si="27"/>
        <v>#DIV/0!</v>
      </c>
      <c r="O76" s="7">
        <v>0</v>
      </c>
      <c r="P76" s="4" t="e">
        <f t="shared" si="28"/>
        <v>#DIV/0!</v>
      </c>
    </row>
    <row r="77" spans="1:16" ht="37.5" customHeight="1">
      <c r="A77" s="5" t="s">
        <v>7</v>
      </c>
      <c r="B77" s="78">
        <v>289.32706708000006</v>
      </c>
      <c r="C77" s="78">
        <v>420.33244751999996</v>
      </c>
      <c r="D77" s="4">
        <f t="shared" si="29"/>
        <v>45.27933793480041</v>
      </c>
      <c r="E77" s="76">
        <v>508.65987543</v>
      </c>
      <c r="F77" s="4">
        <f t="shared" si="24"/>
        <v>21.013706753104593</v>
      </c>
      <c r="G77" s="76">
        <v>561.7633963000001</v>
      </c>
      <c r="H77" s="4">
        <f t="shared" si="24"/>
        <v>10.439887916283656</v>
      </c>
      <c r="I77" s="76">
        <v>584.00371602</v>
      </c>
      <c r="J77" s="4">
        <f t="shared" si="25"/>
        <v>3.9590190223292563</v>
      </c>
      <c r="K77" s="76">
        <v>659.98131816</v>
      </c>
      <c r="L77" s="4">
        <f t="shared" si="26"/>
        <v>13.009780598279292</v>
      </c>
      <c r="M77" s="76">
        <v>680.03659874</v>
      </c>
      <c r="N77" s="4">
        <f t="shared" si="27"/>
        <v>3.03876489048407</v>
      </c>
      <c r="O77" s="76">
        <v>778.62213484</v>
      </c>
      <c r="P77" s="4">
        <f t="shared" si="28"/>
        <v>14.49709269804938</v>
      </c>
    </row>
    <row r="78" spans="1:16" ht="37.5" customHeight="1">
      <c r="A78" s="5" t="s">
        <v>8</v>
      </c>
      <c r="B78" s="78">
        <v>46.93082457</v>
      </c>
      <c r="C78" s="78">
        <v>34.00787284</v>
      </c>
      <c r="D78" s="4">
        <f t="shared" si="29"/>
        <v>-27.536170200301257</v>
      </c>
      <c r="E78" s="76">
        <v>29.32467213181819</v>
      </c>
      <c r="F78" s="4">
        <f t="shared" si="24"/>
        <v>-13.77093101416633</v>
      </c>
      <c r="G78" s="76">
        <v>40.56564530909091</v>
      </c>
      <c r="H78" s="4">
        <f t="shared" si="24"/>
        <v>38.33281793140975</v>
      </c>
      <c r="I78" s="76">
        <v>66.79265584</v>
      </c>
      <c r="J78" s="4">
        <f t="shared" si="25"/>
        <v>64.65325605218835</v>
      </c>
      <c r="K78" s="76">
        <v>83.63582069999998</v>
      </c>
      <c r="L78" s="4">
        <f t="shared" si="26"/>
        <v>25.2170910831085</v>
      </c>
      <c r="M78" s="76">
        <v>110.48157372</v>
      </c>
      <c r="N78" s="4">
        <f t="shared" si="27"/>
        <v>32.098391329589745</v>
      </c>
      <c r="O78" s="76">
        <v>125.56896681999999</v>
      </c>
      <c r="P78" s="4">
        <f t="shared" si="28"/>
        <v>13.656026604252453</v>
      </c>
    </row>
    <row r="79" spans="1:16" ht="37.5" customHeight="1">
      <c r="A79" s="5" t="s">
        <v>9</v>
      </c>
      <c r="B79" s="78">
        <v>0</v>
      </c>
      <c r="C79" s="78">
        <v>0</v>
      </c>
      <c r="D79" s="4" t="e">
        <f t="shared" si="29"/>
        <v>#DIV/0!</v>
      </c>
      <c r="E79" s="7">
        <v>0</v>
      </c>
      <c r="F79" s="4" t="e">
        <f t="shared" si="24"/>
        <v>#DIV/0!</v>
      </c>
      <c r="G79" s="7">
        <v>0</v>
      </c>
      <c r="H79" s="4" t="e">
        <f t="shared" si="24"/>
        <v>#DIV/0!</v>
      </c>
      <c r="I79" s="7">
        <v>0</v>
      </c>
      <c r="J79" s="4" t="e">
        <f t="shared" si="25"/>
        <v>#DIV/0!</v>
      </c>
      <c r="K79" s="7">
        <v>0</v>
      </c>
      <c r="L79" s="4" t="e">
        <f t="shared" si="26"/>
        <v>#DIV/0!</v>
      </c>
      <c r="M79" s="7">
        <v>0</v>
      </c>
      <c r="N79" s="4" t="e">
        <f t="shared" si="27"/>
        <v>#DIV/0!</v>
      </c>
      <c r="O79" s="7">
        <v>0</v>
      </c>
      <c r="P79" s="4" t="e">
        <f t="shared" si="28"/>
        <v>#DIV/0!</v>
      </c>
    </row>
    <row r="80" spans="1:16" ht="37.5" customHeight="1">
      <c r="A80" s="5" t="s">
        <v>10</v>
      </c>
      <c r="B80" s="78">
        <v>35.27357073</v>
      </c>
      <c r="C80" s="78">
        <v>36.62122385</v>
      </c>
      <c r="D80" s="4">
        <f t="shared" si="29"/>
        <v>3.8205747025600227</v>
      </c>
      <c r="E80" s="76">
        <v>41.99707845</v>
      </c>
      <c r="F80" s="4">
        <f t="shared" si="24"/>
        <v>14.67961481030623</v>
      </c>
      <c r="G80" s="76">
        <v>48.132740510000005</v>
      </c>
      <c r="H80" s="4">
        <f t="shared" si="24"/>
        <v>14.609735454109925</v>
      </c>
      <c r="I80" s="7">
        <v>53.43671634999999</v>
      </c>
      <c r="J80" s="4">
        <f t="shared" si="25"/>
        <v>11.019476106701296</v>
      </c>
      <c r="K80" s="7">
        <v>58.41480216</v>
      </c>
      <c r="L80" s="4">
        <f t="shared" si="26"/>
        <v>9.315852750746371</v>
      </c>
      <c r="M80" s="7">
        <v>68.62992338</v>
      </c>
      <c r="N80" s="4">
        <f t="shared" si="27"/>
        <v>17.48721358675572</v>
      </c>
      <c r="O80" s="7">
        <v>64.69980575000001</v>
      </c>
      <c r="P80" s="4">
        <f t="shared" si="28"/>
        <v>-5.72653652582292</v>
      </c>
    </row>
    <row r="81" spans="1:16" ht="37.5" customHeight="1">
      <c r="A81" s="5" t="s">
        <v>11</v>
      </c>
      <c r="B81" s="78">
        <v>1.8699000000000001</v>
      </c>
      <c r="C81" s="78">
        <v>2.021062</v>
      </c>
      <c r="D81" s="4">
        <f t="shared" si="29"/>
        <v>8.08396170918231</v>
      </c>
      <c r="E81" s="76">
        <v>2.09702096</v>
      </c>
      <c r="F81" s="4">
        <f t="shared" si="24"/>
        <v>3.758368620062121</v>
      </c>
      <c r="G81" s="76">
        <v>2.08244974</v>
      </c>
      <c r="H81" s="4">
        <f t="shared" si="24"/>
        <v>-0.6948533313658489</v>
      </c>
      <c r="I81" s="76">
        <v>2.38466287</v>
      </c>
      <c r="J81" s="4">
        <f t="shared" si="25"/>
        <v>14.51238530251396</v>
      </c>
      <c r="K81" s="76">
        <v>2.0725875</v>
      </c>
      <c r="L81" s="4">
        <f t="shared" si="26"/>
        <v>-13.08677104533439</v>
      </c>
      <c r="M81" s="76">
        <v>2.331378</v>
      </c>
      <c r="N81" s="4">
        <f t="shared" si="27"/>
        <v>12.486348586006619</v>
      </c>
      <c r="O81" s="76">
        <v>2.8348470000000003</v>
      </c>
      <c r="P81" s="4">
        <f t="shared" si="28"/>
        <v>21.59533975185493</v>
      </c>
    </row>
    <row r="82" spans="1:16" ht="37.5" customHeight="1">
      <c r="A82" s="3" t="s">
        <v>3</v>
      </c>
      <c r="B82" s="78">
        <f>SUM(B74:B81)</f>
        <v>999.8700189300001</v>
      </c>
      <c r="C82" s="76">
        <f>SUM(C74:C81)</f>
        <v>1168.5772927399998</v>
      </c>
      <c r="D82" s="4">
        <f t="shared" si="29"/>
        <v>16.872920541265948</v>
      </c>
      <c r="E82" s="76">
        <f>SUM(E74:E81)</f>
        <v>1214.1794094718182</v>
      </c>
      <c r="F82" s="4">
        <f t="shared" si="24"/>
        <v>3.9023620444389797</v>
      </c>
      <c r="G82" s="76">
        <f>SUM(G74:G81)</f>
        <v>1342.5862034190911</v>
      </c>
      <c r="H82" s="4">
        <f t="shared" si="24"/>
        <v>10.57560299125245</v>
      </c>
      <c r="I82" s="76">
        <f>SUM(I74:I81)</f>
        <v>1392.13459779</v>
      </c>
      <c r="J82" s="4">
        <f t="shared" si="25"/>
        <v>3.6905186605319424</v>
      </c>
      <c r="K82" s="76">
        <f>SUM(K74:K81)</f>
        <v>1756.57050735</v>
      </c>
      <c r="L82" s="4">
        <f t="shared" si="26"/>
        <v>26.17820935838664</v>
      </c>
      <c r="M82" s="76">
        <f>SUM(M74:M81)</f>
        <v>1991.56656326</v>
      </c>
      <c r="N82" s="4">
        <f t="shared" si="27"/>
        <v>13.378116900329843</v>
      </c>
      <c r="O82" s="76">
        <f>SUM(O74:O81)</f>
        <v>1994.0033039500001</v>
      </c>
      <c r="P82" s="4">
        <f t="shared" si="28"/>
        <v>0.12235296248453639</v>
      </c>
    </row>
    <row r="83" ht="37.5" customHeight="1"/>
    <row r="84" ht="37.5" customHeight="1"/>
    <row r="85" spans="1:16" ht="37.5" customHeight="1">
      <c r="A85" s="241" t="s">
        <v>171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</row>
    <row r="86" spans="1:16" ht="37.5" customHeight="1">
      <c r="A86" s="241" t="s">
        <v>325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</row>
    <row r="87" spans="1:16" ht="37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7.5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/>
      <c r="O88" s="1"/>
      <c r="P88" s="1" t="s">
        <v>0</v>
      </c>
    </row>
    <row r="89" spans="1:16" ht="37.5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</row>
    <row r="90" spans="1:16" ht="37.5" customHeight="1">
      <c r="A90" s="5" t="s">
        <v>4</v>
      </c>
      <c r="B90" s="78">
        <v>319.2705165</v>
      </c>
      <c r="C90" s="78">
        <v>327.13736828000003</v>
      </c>
      <c r="D90" s="4">
        <f>(C90-B90)/B90*100</f>
        <v>2.4640082229453366</v>
      </c>
      <c r="E90" s="76">
        <v>290.11114667</v>
      </c>
      <c r="F90" s="4">
        <f aca="true" t="shared" si="30" ref="F90:H98">(E90-C90)/C90*100</f>
        <v>-11.318248907079594</v>
      </c>
      <c r="G90" s="76">
        <v>329.60772913</v>
      </c>
      <c r="H90" s="4">
        <f t="shared" si="30"/>
        <v>13.614293319424636</v>
      </c>
      <c r="I90" s="76">
        <v>381.90547346</v>
      </c>
      <c r="J90" s="4">
        <f aca="true" t="shared" si="31" ref="J90:J98">(I90-G90)/G90*100</f>
        <v>15.866662006998428</v>
      </c>
      <c r="K90" s="76">
        <v>453.60486326</v>
      </c>
      <c r="L90" s="4">
        <f aca="true" t="shared" si="32" ref="L90:L98">(K90-I90)/I90*100</f>
        <v>18.77411945694715</v>
      </c>
      <c r="M90" s="76">
        <v>547.69006951</v>
      </c>
      <c r="N90" s="4">
        <f aca="true" t="shared" si="33" ref="N90:N98">(M90-K90)/K90*100</f>
        <v>20.741666121880094</v>
      </c>
      <c r="O90" s="76">
        <v>479.01848803999997</v>
      </c>
      <c r="P90" s="4">
        <f aca="true" t="shared" si="34" ref="P90:P98">(O90-M90)/M90*100</f>
        <v>-12.538401788339554</v>
      </c>
    </row>
    <row r="91" spans="1:16" ht="37.5" customHeight="1">
      <c r="A91" s="5" t="s">
        <v>5</v>
      </c>
      <c r="B91" s="78">
        <v>121.06321622</v>
      </c>
      <c r="C91" s="78">
        <v>129.94763969</v>
      </c>
      <c r="D91" s="4">
        <f aca="true" t="shared" si="35" ref="D91:D98">(C91-B91)/B91*100</f>
        <v>7.3386646641329305</v>
      </c>
      <c r="E91" s="76">
        <v>135.14168598999998</v>
      </c>
      <c r="F91" s="4">
        <f t="shared" si="30"/>
        <v>3.997030121047824</v>
      </c>
      <c r="G91" s="76">
        <v>172.42716369</v>
      </c>
      <c r="H91" s="4">
        <f t="shared" si="30"/>
        <v>27.589916040235725</v>
      </c>
      <c r="I91" s="76">
        <v>195.02718384000002</v>
      </c>
      <c r="J91" s="4">
        <f t="shared" si="31"/>
        <v>13.10699524735657</v>
      </c>
      <c r="K91" s="76">
        <v>199.74514124</v>
      </c>
      <c r="L91" s="4">
        <f t="shared" si="32"/>
        <v>2.419128096455822</v>
      </c>
      <c r="M91" s="76">
        <v>228.10785736</v>
      </c>
      <c r="N91" s="4">
        <f t="shared" si="33"/>
        <v>14.1994523340727</v>
      </c>
      <c r="O91" s="76">
        <v>218.53743027</v>
      </c>
      <c r="P91" s="4">
        <f t="shared" si="34"/>
        <v>-4.195570990303922</v>
      </c>
    </row>
    <row r="92" spans="1:16" ht="37.5" customHeight="1">
      <c r="A92" s="5" t="s">
        <v>6</v>
      </c>
      <c r="B92" s="78">
        <v>0</v>
      </c>
      <c r="C92" s="78">
        <v>0</v>
      </c>
      <c r="D92" s="4" t="e">
        <f t="shared" si="35"/>
        <v>#DIV/0!</v>
      </c>
      <c r="E92" s="7">
        <v>0</v>
      </c>
      <c r="F92" s="4" t="e">
        <f t="shared" si="30"/>
        <v>#DIV/0!</v>
      </c>
      <c r="G92" s="7">
        <v>0</v>
      </c>
      <c r="H92" s="4" t="e">
        <f t="shared" si="30"/>
        <v>#DIV/0!</v>
      </c>
      <c r="I92" s="7">
        <v>0</v>
      </c>
      <c r="J92" s="4" t="e">
        <f t="shared" si="31"/>
        <v>#DIV/0!</v>
      </c>
      <c r="K92" s="7">
        <v>0</v>
      </c>
      <c r="L92" s="4" t="e">
        <f t="shared" si="32"/>
        <v>#DIV/0!</v>
      </c>
      <c r="M92" s="7">
        <v>0</v>
      </c>
      <c r="N92" s="4" t="e">
        <f t="shared" si="33"/>
        <v>#DIV/0!</v>
      </c>
      <c r="O92" s="7">
        <v>0</v>
      </c>
      <c r="P92" s="4" t="e">
        <f t="shared" si="34"/>
        <v>#DIV/0!</v>
      </c>
    </row>
    <row r="93" spans="1:16" ht="37.5" customHeight="1">
      <c r="A93" s="5" t="s">
        <v>7</v>
      </c>
      <c r="B93" s="78">
        <v>298.84714026000006</v>
      </c>
      <c r="C93" s="78">
        <v>285.86308455000005</v>
      </c>
      <c r="D93" s="4">
        <f t="shared" si="35"/>
        <v>-4.34471472562988</v>
      </c>
      <c r="E93" s="76">
        <v>303.20970852</v>
      </c>
      <c r="F93" s="4">
        <f t="shared" si="30"/>
        <v>6.068158117480138</v>
      </c>
      <c r="G93" s="76">
        <v>345.80530838000004</v>
      </c>
      <c r="H93" s="4">
        <f t="shared" si="30"/>
        <v>14.048230865665175</v>
      </c>
      <c r="I93" s="76">
        <v>376.76862334000003</v>
      </c>
      <c r="J93" s="4">
        <f t="shared" si="31"/>
        <v>8.953973293543225</v>
      </c>
      <c r="K93" s="76">
        <v>586.6609540300001</v>
      </c>
      <c r="L93" s="4">
        <f t="shared" si="32"/>
        <v>55.70854834708223</v>
      </c>
      <c r="M93" s="76">
        <v>582.9237870300001</v>
      </c>
      <c r="N93" s="4">
        <f t="shared" si="33"/>
        <v>-0.637023305254587</v>
      </c>
      <c r="O93" s="76">
        <v>614.3193613599999</v>
      </c>
      <c r="P93" s="4">
        <f t="shared" si="34"/>
        <v>5.385879771686869</v>
      </c>
    </row>
    <row r="94" spans="1:16" ht="37.5" customHeight="1">
      <c r="A94" s="5" t="s">
        <v>8</v>
      </c>
      <c r="B94" s="78">
        <v>41.16058608636364</v>
      </c>
      <c r="C94" s="78">
        <v>31.64047852545454</v>
      </c>
      <c r="D94" s="4">
        <f t="shared" si="35"/>
        <v>-23.129183682987147</v>
      </c>
      <c r="E94" s="76">
        <v>26.690852820000003</v>
      </c>
      <c r="F94" s="4">
        <f t="shared" si="30"/>
        <v>-15.64333390682634</v>
      </c>
      <c r="G94" s="76">
        <v>36.591487438181815</v>
      </c>
      <c r="H94" s="4">
        <f t="shared" si="30"/>
        <v>37.09373651321873</v>
      </c>
      <c r="I94" s="76">
        <v>64.26025448000001</v>
      </c>
      <c r="J94" s="4">
        <f t="shared" si="31"/>
        <v>75.61531104348302</v>
      </c>
      <c r="K94" s="76">
        <v>66.67302581000001</v>
      </c>
      <c r="L94" s="4">
        <f t="shared" si="32"/>
        <v>3.7546868581899795</v>
      </c>
      <c r="M94" s="76">
        <v>86.85066278</v>
      </c>
      <c r="N94" s="4">
        <f t="shared" si="33"/>
        <v>30.263568699432895</v>
      </c>
      <c r="O94" s="76">
        <v>98.39605513</v>
      </c>
      <c r="P94" s="4">
        <f t="shared" si="34"/>
        <v>13.293384276462513</v>
      </c>
    </row>
    <row r="95" spans="1:16" ht="37.5" customHeight="1">
      <c r="A95" s="5" t="s">
        <v>9</v>
      </c>
      <c r="B95" s="78">
        <v>0</v>
      </c>
      <c r="C95" s="78">
        <v>0</v>
      </c>
      <c r="D95" s="4" t="e">
        <f t="shared" si="35"/>
        <v>#DIV/0!</v>
      </c>
      <c r="E95" s="7">
        <v>0</v>
      </c>
      <c r="F95" s="4" t="e">
        <f t="shared" si="30"/>
        <v>#DIV/0!</v>
      </c>
      <c r="G95" s="7">
        <v>0</v>
      </c>
      <c r="H95" s="4" t="e">
        <f t="shared" si="30"/>
        <v>#DIV/0!</v>
      </c>
      <c r="I95" s="7">
        <v>0</v>
      </c>
      <c r="J95" s="4" t="e">
        <f t="shared" si="31"/>
        <v>#DIV/0!</v>
      </c>
      <c r="K95" s="7">
        <v>0</v>
      </c>
      <c r="L95" s="4" t="e">
        <f t="shared" si="32"/>
        <v>#DIV/0!</v>
      </c>
      <c r="M95" s="7">
        <v>0</v>
      </c>
      <c r="N95" s="4" t="e">
        <f t="shared" si="33"/>
        <v>#DIV/0!</v>
      </c>
      <c r="O95" s="7">
        <v>0</v>
      </c>
      <c r="P95" s="4" t="e">
        <f t="shared" si="34"/>
        <v>#DIV/0!</v>
      </c>
    </row>
    <row r="96" spans="1:16" ht="37.5" customHeight="1">
      <c r="A96" s="5" t="s">
        <v>10</v>
      </c>
      <c r="B96" s="78">
        <v>33.49101572</v>
      </c>
      <c r="C96" s="78">
        <v>35.85841046</v>
      </c>
      <c r="D96" s="4">
        <f t="shared" si="35"/>
        <v>7.0687457191280485</v>
      </c>
      <c r="E96" s="76">
        <v>36.12408025</v>
      </c>
      <c r="F96" s="4">
        <f t="shared" si="30"/>
        <v>0.7408855735430635</v>
      </c>
      <c r="G96" s="76">
        <v>47.92068511000001</v>
      </c>
      <c r="H96" s="4">
        <f t="shared" si="30"/>
        <v>32.65579297344189</v>
      </c>
      <c r="I96" s="7">
        <v>50.05522977000001</v>
      </c>
      <c r="J96" s="4">
        <f t="shared" si="31"/>
        <v>4.454328345056506</v>
      </c>
      <c r="K96" s="7">
        <v>54.279174499999996</v>
      </c>
      <c r="L96" s="4">
        <f t="shared" si="32"/>
        <v>8.438568256321451</v>
      </c>
      <c r="M96" s="7">
        <v>59.04307766</v>
      </c>
      <c r="N96" s="4">
        <f t="shared" si="33"/>
        <v>8.776668407143895</v>
      </c>
      <c r="O96" s="7">
        <v>50.22002909</v>
      </c>
      <c r="P96" s="4">
        <f t="shared" si="34"/>
        <v>-14.943408981502614</v>
      </c>
    </row>
    <row r="97" spans="1:16" ht="37.5" customHeight="1">
      <c r="A97" s="5" t="s">
        <v>11</v>
      </c>
      <c r="B97" s="78">
        <v>1.4785850900000002</v>
      </c>
      <c r="C97" s="78">
        <v>1.9438965800000003</v>
      </c>
      <c r="D97" s="4">
        <f t="shared" si="35"/>
        <v>31.470051547726623</v>
      </c>
      <c r="E97" s="76">
        <v>1.6421194</v>
      </c>
      <c r="F97" s="4">
        <f t="shared" si="30"/>
        <v>-15.524343378391064</v>
      </c>
      <c r="G97" s="76">
        <v>1.97748628</v>
      </c>
      <c r="H97" s="4">
        <f t="shared" si="30"/>
        <v>20.422807257499063</v>
      </c>
      <c r="I97" s="76">
        <v>1.94555629</v>
      </c>
      <c r="J97" s="4">
        <f t="shared" si="31"/>
        <v>-1.6146756780532432</v>
      </c>
      <c r="K97" s="76">
        <v>1.9417873399999999</v>
      </c>
      <c r="L97" s="4">
        <f t="shared" si="32"/>
        <v>-0.19372094343259608</v>
      </c>
      <c r="M97" s="76">
        <v>2.06320102</v>
      </c>
      <c r="N97" s="4">
        <f t="shared" si="33"/>
        <v>6.2526764645607535</v>
      </c>
      <c r="O97" s="76">
        <v>2.16695042</v>
      </c>
      <c r="P97" s="4">
        <f t="shared" si="34"/>
        <v>5.0285647881271345</v>
      </c>
    </row>
    <row r="98" spans="1:16" ht="37.5" customHeight="1">
      <c r="A98" s="3" t="s">
        <v>3</v>
      </c>
      <c r="B98" s="78">
        <f>SUM(B90:B97)</f>
        <v>815.3110598763636</v>
      </c>
      <c r="C98" s="78">
        <f>SUM(C90:C97)</f>
        <v>812.3908780854546</v>
      </c>
      <c r="D98" s="4">
        <f t="shared" si="35"/>
        <v>-0.35816781282862525</v>
      </c>
      <c r="E98" s="76">
        <f>SUM(E90:E97)</f>
        <v>792.91959365</v>
      </c>
      <c r="F98" s="4">
        <f t="shared" si="30"/>
        <v>-2.3967876745910957</v>
      </c>
      <c r="G98" s="76">
        <f>SUM(G90:G97)</f>
        <v>934.3298600281819</v>
      </c>
      <c r="H98" s="4">
        <f t="shared" si="30"/>
        <v>17.834124356447838</v>
      </c>
      <c r="I98" s="76">
        <f>SUM(I90:I97)</f>
        <v>1069.9623211800001</v>
      </c>
      <c r="J98" s="4">
        <f t="shared" si="31"/>
        <v>14.516549984576882</v>
      </c>
      <c r="K98" s="76">
        <f>SUM(K90:K97)</f>
        <v>1362.9049461800003</v>
      </c>
      <c r="L98" s="4">
        <f t="shared" si="32"/>
        <v>27.3787795328092</v>
      </c>
      <c r="M98" s="76">
        <f>SUM(M90:M97)</f>
        <v>1506.67865536</v>
      </c>
      <c r="N98" s="4">
        <f t="shared" si="33"/>
        <v>10.549063570645476</v>
      </c>
      <c r="O98" s="76">
        <f>SUM(O90:O97)</f>
        <v>1462.6583143099997</v>
      </c>
      <c r="P98" s="4">
        <f t="shared" si="34"/>
        <v>-2.921680803892602</v>
      </c>
    </row>
    <row r="99" ht="37.5" customHeight="1"/>
    <row r="100" ht="37.5" customHeight="1"/>
    <row r="101" spans="1:16" ht="37.5" customHeight="1">
      <c r="A101" s="241" t="s">
        <v>172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</row>
    <row r="102" spans="1:16" ht="37.5" customHeight="1">
      <c r="A102" s="241" t="s">
        <v>325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</row>
    <row r="103" spans="1:16" ht="37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7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 t="s">
        <v>61</v>
      </c>
      <c r="M104" s="1"/>
      <c r="N104" s="1"/>
      <c r="O104" s="1"/>
      <c r="P104" s="1" t="s">
        <v>0</v>
      </c>
    </row>
    <row r="105" spans="1:16" ht="37.5" customHeight="1">
      <c r="A105" s="3" t="s">
        <v>1</v>
      </c>
      <c r="B105" s="3">
        <v>2550</v>
      </c>
      <c r="C105" s="3">
        <v>2551</v>
      </c>
      <c r="D105" s="4" t="s">
        <v>2</v>
      </c>
      <c r="E105" s="3">
        <v>2552</v>
      </c>
      <c r="F105" s="4" t="s">
        <v>2</v>
      </c>
      <c r="G105" s="3">
        <v>2553</v>
      </c>
      <c r="H105" s="4" t="s">
        <v>2</v>
      </c>
      <c r="I105" s="3">
        <v>2554</v>
      </c>
      <c r="J105" s="4" t="s">
        <v>2</v>
      </c>
      <c r="K105" s="3">
        <v>2555</v>
      </c>
      <c r="L105" s="4" t="s">
        <v>2</v>
      </c>
      <c r="M105" s="3">
        <v>2556</v>
      </c>
      <c r="N105" s="4" t="s">
        <v>2</v>
      </c>
      <c r="O105" s="3">
        <v>2557</v>
      </c>
      <c r="P105" s="4" t="s">
        <v>2</v>
      </c>
    </row>
    <row r="106" spans="1:16" ht="37.5" customHeight="1">
      <c r="A106" s="5" t="s">
        <v>4</v>
      </c>
      <c r="B106" s="78">
        <v>258.06240539</v>
      </c>
      <c r="C106" s="78">
        <v>307.57889797999997</v>
      </c>
      <c r="D106" s="4">
        <f>(C106-B106)/B106*100</f>
        <v>19.18779781780596</v>
      </c>
      <c r="E106" s="76">
        <v>260.36230726</v>
      </c>
      <c r="F106" s="4">
        <f aca="true" t="shared" si="36" ref="F106:H114">(E106-C106)/C106*100</f>
        <v>-15.351050098069525</v>
      </c>
      <c r="G106" s="76">
        <v>292.31433871</v>
      </c>
      <c r="H106" s="4">
        <f t="shared" si="36"/>
        <v>12.27214176516435</v>
      </c>
      <c r="I106" s="76">
        <v>336.48647604999996</v>
      </c>
      <c r="J106" s="4">
        <f aca="true" t="shared" si="37" ref="J106:J114">(I106-G106)/G106*100</f>
        <v>15.111177075655654</v>
      </c>
      <c r="K106" s="76">
        <v>429.72953121000006</v>
      </c>
      <c r="L106" s="4">
        <f aca="true" t="shared" si="38" ref="L106:L114">(K106-I106)/I106*100</f>
        <v>27.7107883367487</v>
      </c>
      <c r="M106" s="76">
        <v>534.8636594500001</v>
      </c>
      <c r="N106" s="4">
        <f aca="true" t="shared" si="39" ref="N106:N114">(M106-K106)/K106*100</f>
        <v>24.465185798139423</v>
      </c>
      <c r="O106" s="76">
        <v>456.4341866699999</v>
      </c>
      <c r="P106" s="4">
        <f aca="true" t="shared" si="40" ref="P106:P114">(O106-M106)/M106*100</f>
        <v>-14.6634514037931</v>
      </c>
    </row>
    <row r="107" spans="1:16" ht="37.5" customHeight="1">
      <c r="A107" s="5" t="s">
        <v>5</v>
      </c>
      <c r="B107" s="78">
        <v>84.50631774000001</v>
      </c>
      <c r="C107" s="78">
        <v>90.08607871</v>
      </c>
      <c r="D107" s="4">
        <f aca="true" t="shared" si="41" ref="D107:D114">(C107-B107)/B107*100</f>
        <v>6.602773756119857</v>
      </c>
      <c r="E107" s="76">
        <v>86.66978336</v>
      </c>
      <c r="F107" s="4">
        <f t="shared" si="36"/>
        <v>-3.792256693731274</v>
      </c>
      <c r="G107" s="76">
        <v>117.93949343</v>
      </c>
      <c r="H107" s="4">
        <f t="shared" si="36"/>
        <v>36.079137223771646</v>
      </c>
      <c r="I107" s="76">
        <v>103.99429405000002</v>
      </c>
      <c r="J107" s="4">
        <f t="shared" si="37"/>
        <v>-11.82402855433392</v>
      </c>
      <c r="K107" s="76">
        <v>118.60889903999998</v>
      </c>
      <c r="L107" s="4">
        <f t="shared" si="38"/>
        <v>14.053275829704004</v>
      </c>
      <c r="M107" s="76">
        <v>139.61366413</v>
      </c>
      <c r="N107" s="4">
        <f t="shared" si="39"/>
        <v>17.709265712782905</v>
      </c>
      <c r="O107" s="76">
        <v>159.13773781999998</v>
      </c>
      <c r="P107" s="4">
        <f t="shared" si="40"/>
        <v>13.984357341857551</v>
      </c>
    </row>
    <row r="108" spans="1:16" ht="37.5" customHeight="1">
      <c r="A108" s="5" t="s">
        <v>6</v>
      </c>
      <c r="B108" s="78">
        <v>0</v>
      </c>
      <c r="C108" s="78">
        <v>0.01627364</v>
      </c>
      <c r="D108" s="4" t="e">
        <f t="shared" si="41"/>
        <v>#DIV/0!</v>
      </c>
      <c r="E108" s="7">
        <v>0</v>
      </c>
      <c r="F108" s="4">
        <f t="shared" si="36"/>
        <v>-100</v>
      </c>
      <c r="G108" s="7">
        <v>0</v>
      </c>
      <c r="H108" s="4" t="e">
        <f t="shared" si="36"/>
        <v>#DIV/0!</v>
      </c>
      <c r="I108" s="7">
        <v>0</v>
      </c>
      <c r="J108" s="4" t="e">
        <f t="shared" si="37"/>
        <v>#DIV/0!</v>
      </c>
      <c r="K108" s="7">
        <v>0</v>
      </c>
      <c r="L108" s="4" t="e">
        <f t="shared" si="38"/>
        <v>#DIV/0!</v>
      </c>
      <c r="M108" s="7">
        <v>0</v>
      </c>
      <c r="N108" s="4" t="e">
        <f t="shared" si="39"/>
        <v>#DIV/0!</v>
      </c>
      <c r="O108" s="7">
        <v>0</v>
      </c>
      <c r="P108" s="4" t="e">
        <f t="shared" si="40"/>
        <v>#DIV/0!</v>
      </c>
    </row>
    <row r="109" spans="1:16" ht="37.5" customHeight="1">
      <c r="A109" s="5" t="s">
        <v>7</v>
      </c>
      <c r="B109" s="78">
        <v>121.57549583000001</v>
      </c>
      <c r="C109" s="78">
        <v>191.8782942</v>
      </c>
      <c r="D109" s="4">
        <f t="shared" si="41"/>
        <v>57.82645416334963</v>
      </c>
      <c r="E109" s="76">
        <v>266.66241209000003</v>
      </c>
      <c r="F109" s="4">
        <f t="shared" si="36"/>
        <v>38.97476689679683</v>
      </c>
      <c r="G109" s="76">
        <v>316.52750984000005</v>
      </c>
      <c r="H109" s="4">
        <f t="shared" si="36"/>
        <v>18.699710003811965</v>
      </c>
      <c r="I109" s="76">
        <v>325.36137498</v>
      </c>
      <c r="J109" s="4">
        <f t="shared" si="37"/>
        <v>2.7908680494991827</v>
      </c>
      <c r="K109" s="76">
        <v>352.78253347000003</v>
      </c>
      <c r="L109" s="4">
        <f t="shared" si="38"/>
        <v>8.427908350118578</v>
      </c>
      <c r="M109" s="76">
        <v>425.7212152199999</v>
      </c>
      <c r="N109" s="4">
        <f t="shared" si="39"/>
        <v>20.675253117712092</v>
      </c>
      <c r="O109" s="76">
        <v>523.44326432</v>
      </c>
      <c r="P109" s="4">
        <f t="shared" si="40"/>
        <v>22.954470110093126</v>
      </c>
    </row>
    <row r="110" spans="1:16" ht="37.5" customHeight="1">
      <c r="A110" s="5" t="s">
        <v>8</v>
      </c>
      <c r="B110" s="78">
        <v>32.17175855000001</v>
      </c>
      <c r="C110" s="78">
        <v>25.798598920000003</v>
      </c>
      <c r="D110" s="4">
        <f t="shared" si="41"/>
        <v>-19.809795663159367</v>
      </c>
      <c r="E110" s="76">
        <v>19.751689139999996</v>
      </c>
      <c r="F110" s="4">
        <f t="shared" si="36"/>
        <v>-23.438907666075714</v>
      </c>
      <c r="G110" s="76">
        <v>27.790392129090908</v>
      </c>
      <c r="H110" s="4">
        <f t="shared" si="36"/>
        <v>40.69881280589511</v>
      </c>
      <c r="I110" s="76">
        <v>43.98067865</v>
      </c>
      <c r="J110" s="4">
        <f t="shared" si="37"/>
        <v>58.258575286388805</v>
      </c>
      <c r="K110" s="76">
        <v>52.22447714999999</v>
      </c>
      <c r="L110" s="4">
        <f t="shared" si="38"/>
        <v>18.74413663691838</v>
      </c>
      <c r="M110" s="76">
        <v>59.80432139</v>
      </c>
      <c r="N110" s="4">
        <f t="shared" si="39"/>
        <v>14.513968647745493</v>
      </c>
      <c r="O110" s="76">
        <v>65.29636532999999</v>
      </c>
      <c r="P110" s="4">
        <f t="shared" si="40"/>
        <v>9.183356340062614</v>
      </c>
    </row>
    <row r="111" spans="1:16" ht="37.5" customHeight="1">
      <c r="A111" s="5" t="s">
        <v>9</v>
      </c>
      <c r="B111" s="78">
        <v>0</v>
      </c>
      <c r="C111" s="78">
        <v>0</v>
      </c>
      <c r="D111" s="4" t="e">
        <f t="shared" si="41"/>
        <v>#DIV/0!</v>
      </c>
      <c r="E111" s="7">
        <v>0</v>
      </c>
      <c r="F111" s="4" t="e">
        <f t="shared" si="36"/>
        <v>#DIV/0!</v>
      </c>
      <c r="G111" s="7">
        <v>0</v>
      </c>
      <c r="H111" s="4" t="e">
        <f t="shared" si="36"/>
        <v>#DIV/0!</v>
      </c>
      <c r="I111" s="7">
        <v>0</v>
      </c>
      <c r="J111" s="4" t="e">
        <f t="shared" si="37"/>
        <v>#DIV/0!</v>
      </c>
      <c r="K111" s="7">
        <v>0</v>
      </c>
      <c r="L111" s="4" t="e">
        <f t="shared" si="38"/>
        <v>#DIV/0!</v>
      </c>
      <c r="M111" s="7">
        <v>0</v>
      </c>
      <c r="N111" s="4" t="e">
        <f t="shared" si="39"/>
        <v>#DIV/0!</v>
      </c>
      <c r="O111" s="7">
        <v>0</v>
      </c>
      <c r="P111" s="4" t="e">
        <f t="shared" si="40"/>
        <v>#DIV/0!</v>
      </c>
    </row>
    <row r="112" spans="1:16" ht="37.5" customHeight="1">
      <c r="A112" s="5" t="s">
        <v>10</v>
      </c>
      <c r="B112" s="78">
        <v>32.640614049999996</v>
      </c>
      <c r="C112" s="78">
        <v>35.070683179999996</v>
      </c>
      <c r="D112" s="4">
        <f t="shared" si="41"/>
        <v>7.444924676593209</v>
      </c>
      <c r="E112" s="76">
        <v>34.40581227</v>
      </c>
      <c r="F112" s="4">
        <f t="shared" si="36"/>
        <v>-1.895802561323237</v>
      </c>
      <c r="G112" s="76">
        <v>42.24407654000001</v>
      </c>
      <c r="H112" s="4">
        <f t="shared" si="36"/>
        <v>22.781802703825573</v>
      </c>
      <c r="I112" s="7">
        <v>46.555548849999994</v>
      </c>
      <c r="J112" s="4">
        <f t="shared" si="37"/>
        <v>10.206099086856698</v>
      </c>
      <c r="K112" s="7">
        <v>50.67029274</v>
      </c>
      <c r="L112" s="4">
        <f t="shared" si="38"/>
        <v>8.838353304044459</v>
      </c>
      <c r="M112" s="7">
        <v>52.242563090000004</v>
      </c>
      <c r="N112" s="4">
        <f t="shared" si="39"/>
        <v>3.102943095410275</v>
      </c>
      <c r="O112" s="7">
        <v>49.08709743000001</v>
      </c>
      <c r="P112" s="4">
        <f t="shared" si="40"/>
        <v>-6.040028423881063</v>
      </c>
    </row>
    <row r="113" spans="1:16" ht="37.5" customHeight="1">
      <c r="A113" s="5" t="s">
        <v>11</v>
      </c>
      <c r="B113" s="78">
        <v>1.7973972200000001</v>
      </c>
      <c r="C113" s="78">
        <v>2.0179831600000004</v>
      </c>
      <c r="D113" s="4">
        <f t="shared" si="41"/>
        <v>12.27252037254182</v>
      </c>
      <c r="E113" s="76">
        <v>1.6173413</v>
      </c>
      <c r="F113" s="4">
        <f t="shared" si="36"/>
        <v>-19.853577965437545</v>
      </c>
      <c r="G113" s="76">
        <v>1.8922400099999999</v>
      </c>
      <c r="H113" s="4">
        <f t="shared" si="36"/>
        <v>16.99695110735129</v>
      </c>
      <c r="I113" s="76">
        <v>1.74291565</v>
      </c>
      <c r="J113" s="4">
        <f t="shared" si="37"/>
        <v>-7.89140696797759</v>
      </c>
      <c r="K113" s="76">
        <v>2.0640695</v>
      </c>
      <c r="L113" s="4">
        <f t="shared" si="38"/>
        <v>18.426241683009728</v>
      </c>
      <c r="M113" s="76">
        <v>1.8052380000000001</v>
      </c>
      <c r="N113" s="4">
        <f t="shared" si="39"/>
        <v>-12.539863604398974</v>
      </c>
      <c r="O113" s="76">
        <v>2.17671401</v>
      </c>
      <c r="P113" s="4">
        <f t="shared" si="40"/>
        <v>20.577675076638087</v>
      </c>
    </row>
    <row r="114" spans="1:16" ht="37.5" customHeight="1">
      <c r="A114" s="3" t="s">
        <v>3</v>
      </c>
      <c r="B114" s="78">
        <f>SUM(B106:B113)</f>
        <v>530.75398878</v>
      </c>
      <c r="C114" s="78">
        <f>SUM(C106:C113)</f>
        <v>652.4468097899999</v>
      </c>
      <c r="D114" s="4">
        <f t="shared" si="41"/>
        <v>22.928291370871285</v>
      </c>
      <c r="E114" s="76">
        <f>SUM(E106:E113)</f>
        <v>669.4693454200001</v>
      </c>
      <c r="F114" s="4">
        <f t="shared" si="36"/>
        <v>2.6090304028736364</v>
      </c>
      <c r="G114" s="76">
        <f>SUM(G106:G113)</f>
        <v>798.708050659091</v>
      </c>
      <c r="H114" s="4">
        <f t="shared" si="36"/>
        <v>19.304648692765962</v>
      </c>
      <c r="I114" s="76">
        <f>SUM(I106:I113)</f>
        <v>858.1212882299999</v>
      </c>
      <c r="J114" s="4">
        <f t="shared" si="37"/>
        <v>7.438667673611317</v>
      </c>
      <c r="K114" s="76">
        <f>SUM(K106:K113)</f>
        <v>1006.0798031100002</v>
      </c>
      <c r="L114" s="4">
        <f t="shared" si="38"/>
        <v>17.242144777131244</v>
      </c>
      <c r="M114" s="76">
        <f>SUM(M106:M113)</f>
        <v>1214.05066128</v>
      </c>
      <c r="N114" s="4">
        <f t="shared" si="39"/>
        <v>20.671407728007164</v>
      </c>
      <c r="O114" s="76">
        <f>SUM(O106:O113)</f>
        <v>1255.5753655800002</v>
      </c>
      <c r="P114" s="4">
        <f t="shared" si="40"/>
        <v>3.420343616980511</v>
      </c>
    </row>
    <row r="117" spans="1:16" ht="36.75" customHeight="1">
      <c r="A117" s="241" t="s">
        <v>173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</row>
    <row r="118" spans="1:16" ht="36.75" customHeight="1">
      <c r="A118" s="241" t="s">
        <v>325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</row>
    <row r="119" spans="1:16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6.75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/>
      <c r="O120" s="1"/>
      <c r="P120" s="1" t="s">
        <v>0</v>
      </c>
    </row>
    <row r="121" spans="1:16" ht="36.75" customHeight="1">
      <c r="A121" s="3" t="s">
        <v>1</v>
      </c>
      <c r="B121" s="3">
        <v>2550</v>
      </c>
      <c r="C121" s="3">
        <v>2551</v>
      </c>
      <c r="D121" s="4" t="s">
        <v>2</v>
      </c>
      <c r="E121" s="3">
        <v>2552</v>
      </c>
      <c r="F121" s="4" t="s">
        <v>2</v>
      </c>
      <c r="G121" s="3">
        <v>2553</v>
      </c>
      <c r="H121" s="4" t="s">
        <v>2</v>
      </c>
      <c r="I121" s="3">
        <v>2554</v>
      </c>
      <c r="J121" s="4" t="s">
        <v>2</v>
      </c>
      <c r="K121" s="3">
        <v>2555</v>
      </c>
      <c r="L121" s="4" t="s">
        <v>2</v>
      </c>
      <c r="M121" s="3">
        <v>2556</v>
      </c>
      <c r="N121" s="4" t="s">
        <v>2</v>
      </c>
      <c r="O121" s="3">
        <v>2557</v>
      </c>
      <c r="P121" s="4" t="s">
        <v>2</v>
      </c>
    </row>
    <row r="122" spans="1:16" ht="36.75" customHeight="1">
      <c r="A122" s="5" t="s">
        <v>4</v>
      </c>
      <c r="B122" s="78">
        <v>521.81132782</v>
      </c>
      <c r="C122" s="78">
        <v>543.7992501800001</v>
      </c>
      <c r="D122" s="4">
        <f>(C122-B122)/B122*100</f>
        <v>4.213768691427272</v>
      </c>
      <c r="E122" s="76">
        <v>493.86140235000005</v>
      </c>
      <c r="F122" s="4">
        <f aca="true" t="shared" si="42" ref="F122:H130">(E122-C122)/C122*100</f>
        <v>-9.183140251383273</v>
      </c>
      <c r="G122" s="76">
        <v>545.98271383</v>
      </c>
      <c r="H122" s="4">
        <f t="shared" si="42"/>
        <v>10.553833774412178</v>
      </c>
      <c r="I122" s="76">
        <v>622.39512936</v>
      </c>
      <c r="J122" s="4">
        <f aca="true" t="shared" si="43" ref="J122:J130">(I122-G122)/G122*100</f>
        <v>13.99539098847592</v>
      </c>
      <c r="K122" s="76">
        <v>822.2186972599999</v>
      </c>
      <c r="L122" s="4">
        <f aca="true" t="shared" si="44" ref="L122:L130">(K122-I122)/I122*100</f>
        <v>32.10558027751206</v>
      </c>
      <c r="M122" s="76">
        <v>1034.61020366</v>
      </c>
      <c r="N122" s="4">
        <f aca="true" t="shared" si="45" ref="N122:N130">(M122-K122)/K122*100</f>
        <v>25.831510169713184</v>
      </c>
      <c r="O122" s="76">
        <v>815.4319631100001</v>
      </c>
      <c r="P122" s="4">
        <f aca="true" t="shared" si="46" ref="P122:P130">(O122-M122)/M122*100</f>
        <v>-21.1846200409239</v>
      </c>
    </row>
    <row r="123" spans="1:16" ht="36.75" customHeight="1">
      <c r="A123" s="5" t="s">
        <v>5</v>
      </c>
      <c r="B123" s="78">
        <v>280.27436436999994</v>
      </c>
      <c r="C123" s="78">
        <v>315.79453027999995</v>
      </c>
      <c r="D123" s="4">
        <f aca="true" t="shared" si="47" ref="D123:D130">(C123-B123)/B123*100</f>
        <v>12.67335526381164</v>
      </c>
      <c r="E123" s="76">
        <v>345.21300363999995</v>
      </c>
      <c r="F123" s="4">
        <f t="shared" si="42"/>
        <v>9.315700729178573</v>
      </c>
      <c r="G123" s="76">
        <v>389.71612498</v>
      </c>
      <c r="H123" s="4">
        <f t="shared" si="42"/>
        <v>12.891496227184263</v>
      </c>
      <c r="I123" s="76">
        <v>460.42723892</v>
      </c>
      <c r="J123" s="4">
        <f t="shared" si="43"/>
        <v>18.144261786352516</v>
      </c>
      <c r="K123" s="76">
        <v>510.63504572</v>
      </c>
      <c r="L123" s="4">
        <f t="shared" si="44"/>
        <v>10.90461261974201</v>
      </c>
      <c r="M123" s="76">
        <v>611.56522429</v>
      </c>
      <c r="N123" s="4">
        <f t="shared" si="45"/>
        <v>19.765619186534188</v>
      </c>
      <c r="O123" s="76">
        <v>606.4822196</v>
      </c>
      <c r="P123" s="4">
        <f t="shared" si="46"/>
        <v>-0.8311467833870184</v>
      </c>
    </row>
    <row r="124" spans="1:16" ht="36.75" customHeight="1">
      <c r="A124" s="5" t="s">
        <v>6</v>
      </c>
      <c r="B124" s="78">
        <v>0</v>
      </c>
      <c r="C124" s="78">
        <v>0.00030500000000000004</v>
      </c>
      <c r="D124" s="4" t="e">
        <f t="shared" si="47"/>
        <v>#DIV/0!</v>
      </c>
      <c r="E124" s="7">
        <v>0</v>
      </c>
      <c r="F124" s="4">
        <f t="shared" si="42"/>
        <v>-100</v>
      </c>
      <c r="G124" s="7">
        <v>0</v>
      </c>
      <c r="H124" s="4" t="e">
        <f t="shared" si="42"/>
        <v>#DIV/0!</v>
      </c>
      <c r="I124" s="7">
        <v>0</v>
      </c>
      <c r="J124" s="4" t="e">
        <f t="shared" si="43"/>
        <v>#DIV/0!</v>
      </c>
      <c r="K124" s="7">
        <v>0</v>
      </c>
      <c r="L124" s="4" t="e">
        <f t="shared" si="44"/>
        <v>#DIV/0!</v>
      </c>
      <c r="M124" s="7">
        <v>0</v>
      </c>
      <c r="N124" s="4" t="e">
        <f t="shared" si="45"/>
        <v>#DIV/0!</v>
      </c>
      <c r="O124" s="7">
        <v>0</v>
      </c>
      <c r="P124" s="4" t="e">
        <f t="shared" si="46"/>
        <v>#DIV/0!</v>
      </c>
    </row>
    <row r="125" spans="1:16" ht="36.75" customHeight="1">
      <c r="A125" s="5" t="s">
        <v>7</v>
      </c>
      <c r="B125" s="78">
        <v>543.30074628</v>
      </c>
      <c r="C125" s="78">
        <v>624.5289152400001</v>
      </c>
      <c r="D125" s="4">
        <f t="shared" si="47"/>
        <v>14.950866442973307</v>
      </c>
      <c r="E125" s="76">
        <v>720.59446351</v>
      </c>
      <c r="F125" s="4">
        <f t="shared" si="42"/>
        <v>15.382081746060214</v>
      </c>
      <c r="G125" s="76">
        <v>738.5593336400001</v>
      </c>
      <c r="H125" s="4">
        <f t="shared" si="42"/>
        <v>2.4930624699076414</v>
      </c>
      <c r="I125" s="76">
        <v>815.6375742200001</v>
      </c>
      <c r="J125" s="4">
        <f t="shared" si="43"/>
        <v>10.436296323021043</v>
      </c>
      <c r="K125" s="76">
        <v>932.1825441200001</v>
      </c>
      <c r="L125" s="4">
        <f t="shared" si="44"/>
        <v>14.288818169203733</v>
      </c>
      <c r="M125" s="76">
        <v>1134.8283860099998</v>
      </c>
      <c r="N125" s="4">
        <f t="shared" si="45"/>
        <v>21.73885824919642</v>
      </c>
      <c r="O125" s="76">
        <v>1347.12964619</v>
      </c>
      <c r="P125" s="4">
        <f t="shared" si="46"/>
        <v>18.707785494020005</v>
      </c>
    </row>
    <row r="126" spans="1:16" ht="36.75" customHeight="1">
      <c r="A126" s="5" t="s">
        <v>8</v>
      </c>
      <c r="B126" s="78">
        <v>79.04375972000001</v>
      </c>
      <c r="C126" s="78">
        <v>60.64903402</v>
      </c>
      <c r="D126" s="4">
        <f t="shared" si="47"/>
        <v>-23.271572310275232</v>
      </c>
      <c r="E126" s="76">
        <v>39.676952899090914</v>
      </c>
      <c r="F126" s="4">
        <f t="shared" si="42"/>
        <v>-34.579414923563675</v>
      </c>
      <c r="G126" s="76">
        <v>82.74930268454546</v>
      </c>
      <c r="H126" s="4">
        <f t="shared" si="42"/>
        <v>108.55760495267626</v>
      </c>
      <c r="I126" s="76">
        <v>145.5356873</v>
      </c>
      <c r="J126" s="4">
        <f t="shared" si="43"/>
        <v>75.87542441874952</v>
      </c>
      <c r="K126" s="76">
        <v>146.83522344</v>
      </c>
      <c r="L126" s="4">
        <f t="shared" si="44"/>
        <v>0.8929329734233415</v>
      </c>
      <c r="M126" s="76">
        <v>176.74214077999997</v>
      </c>
      <c r="N126" s="4">
        <f t="shared" si="45"/>
        <v>20.367672442178414</v>
      </c>
      <c r="O126" s="76">
        <v>211.94449712</v>
      </c>
      <c r="P126" s="4">
        <f t="shared" si="46"/>
        <v>19.91735314772395</v>
      </c>
    </row>
    <row r="127" spans="1:16" ht="36.75" customHeight="1">
      <c r="A127" s="5" t="s">
        <v>9</v>
      </c>
      <c r="B127" s="78">
        <v>0</v>
      </c>
      <c r="C127" s="78">
        <v>0</v>
      </c>
      <c r="D127" s="4" t="e">
        <f t="shared" si="47"/>
        <v>#DIV/0!</v>
      </c>
      <c r="E127" s="7">
        <v>0</v>
      </c>
      <c r="F127" s="4" t="e">
        <f t="shared" si="42"/>
        <v>#DIV/0!</v>
      </c>
      <c r="G127" s="7">
        <v>0</v>
      </c>
      <c r="H127" s="4" t="e">
        <f t="shared" si="42"/>
        <v>#DIV/0!</v>
      </c>
      <c r="I127" s="7">
        <v>0</v>
      </c>
      <c r="J127" s="4" t="e">
        <f t="shared" si="43"/>
        <v>#DIV/0!</v>
      </c>
      <c r="K127" s="7">
        <v>0</v>
      </c>
      <c r="L127" s="4" t="e">
        <f t="shared" si="44"/>
        <v>#DIV/0!</v>
      </c>
      <c r="M127" s="7">
        <v>0</v>
      </c>
      <c r="N127" s="4" t="e">
        <f t="shared" si="45"/>
        <v>#DIV/0!</v>
      </c>
      <c r="O127" s="7">
        <v>0</v>
      </c>
      <c r="P127" s="4" t="e">
        <f t="shared" si="46"/>
        <v>#DIV/0!</v>
      </c>
    </row>
    <row r="128" spans="1:16" ht="36.75" customHeight="1">
      <c r="A128" s="5" t="s">
        <v>10</v>
      </c>
      <c r="B128" s="78">
        <v>74.5381892</v>
      </c>
      <c r="C128" s="78">
        <v>78.42558715</v>
      </c>
      <c r="D128" s="4">
        <f t="shared" si="47"/>
        <v>5.215310422378751</v>
      </c>
      <c r="E128" s="76">
        <v>78.65586589</v>
      </c>
      <c r="F128" s="4">
        <f t="shared" si="42"/>
        <v>0.2936270525581941</v>
      </c>
      <c r="G128" s="76">
        <v>90.82509661</v>
      </c>
      <c r="H128" s="4">
        <f t="shared" si="42"/>
        <v>15.47148528886407</v>
      </c>
      <c r="I128" s="7">
        <v>104.38046288999999</v>
      </c>
      <c r="J128" s="4">
        <f t="shared" si="43"/>
        <v>14.924692387838888</v>
      </c>
      <c r="K128" s="7">
        <v>119.26898398999998</v>
      </c>
      <c r="L128" s="4">
        <f t="shared" si="44"/>
        <v>14.263704804308128</v>
      </c>
      <c r="M128" s="7">
        <v>130.87450297</v>
      </c>
      <c r="N128" s="4">
        <f t="shared" si="45"/>
        <v>9.730542335275603</v>
      </c>
      <c r="O128" s="7">
        <v>107.08655347999999</v>
      </c>
      <c r="P128" s="4">
        <f t="shared" si="46"/>
        <v>-18.176152688391</v>
      </c>
    </row>
    <row r="129" spans="1:16" ht="36.75" customHeight="1">
      <c r="A129" s="5" t="s">
        <v>11</v>
      </c>
      <c r="B129" s="78">
        <v>1.99513718</v>
      </c>
      <c r="C129" s="78">
        <v>2.169015</v>
      </c>
      <c r="D129" s="4">
        <f t="shared" si="47"/>
        <v>8.71508093493601</v>
      </c>
      <c r="E129" s="76">
        <v>1.97592749</v>
      </c>
      <c r="F129" s="4">
        <f t="shared" si="42"/>
        <v>-8.902082742627416</v>
      </c>
      <c r="G129" s="76">
        <v>2.17700381</v>
      </c>
      <c r="H129" s="4">
        <f t="shared" si="42"/>
        <v>10.176300548356664</v>
      </c>
      <c r="I129" s="76">
        <v>2.401717</v>
      </c>
      <c r="J129" s="4">
        <f t="shared" si="43"/>
        <v>10.322131223096028</v>
      </c>
      <c r="K129" s="76">
        <v>2.1312043</v>
      </c>
      <c r="L129" s="4">
        <f t="shared" si="44"/>
        <v>-11.263304544207342</v>
      </c>
      <c r="M129" s="76">
        <v>2.57153129</v>
      </c>
      <c r="N129" s="4">
        <f t="shared" si="45"/>
        <v>20.660946958487276</v>
      </c>
      <c r="O129" s="76">
        <v>3.0460214999999997</v>
      </c>
      <c r="P129" s="4">
        <f t="shared" si="46"/>
        <v>18.45165998349567</v>
      </c>
    </row>
    <row r="130" spans="1:16" ht="36.75" customHeight="1">
      <c r="A130" s="3" t="s">
        <v>3</v>
      </c>
      <c r="B130" s="76">
        <f>SUM(B122:B129)</f>
        <v>1500.9635245700001</v>
      </c>
      <c r="C130" s="76">
        <f>SUM(C122:C129)</f>
        <v>1625.36663687</v>
      </c>
      <c r="D130" s="4">
        <f t="shared" si="47"/>
        <v>8.288216886259065</v>
      </c>
      <c r="E130" s="76">
        <f>SUM(E122:E129)</f>
        <v>1679.9776157790911</v>
      </c>
      <c r="F130" s="4">
        <f t="shared" si="42"/>
        <v>3.359917551541261</v>
      </c>
      <c r="G130" s="76">
        <f>SUM(G122:G129)</f>
        <v>1850.0095755545456</v>
      </c>
      <c r="H130" s="4">
        <f t="shared" si="42"/>
        <v>10.121084839371623</v>
      </c>
      <c r="I130" s="76">
        <f>SUM(I122:I129)</f>
        <v>2150.7778096900006</v>
      </c>
      <c r="J130" s="4">
        <f t="shared" si="43"/>
        <v>16.25765823646069</v>
      </c>
      <c r="K130" s="76">
        <f>SUM(K122:K129)</f>
        <v>2533.2716988299994</v>
      </c>
      <c r="L130" s="4">
        <f t="shared" si="44"/>
        <v>17.783979703376662</v>
      </c>
      <c r="M130" s="76">
        <f>SUM(M122:M129)</f>
        <v>3091.191989</v>
      </c>
      <c r="N130" s="4">
        <f t="shared" si="45"/>
        <v>22.02370517255129</v>
      </c>
      <c r="O130" s="76">
        <f>SUM(O122:O129)</f>
        <v>3091.1209010000002</v>
      </c>
      <c r="P130" s="4">
        <f t="shared" si="46"/>
        <v>-0.002299695400759869</v>
      </c>
    </row>
    <row r="131" ht="36.75" customHeight="1"/>
    <row r="132" ht="36.75" customHeight="1"/>
    <row r="133" ht="36.75" customHeight="1"/>
    <row r="134" spans="1:16" ht="36.75" customHeight="1">
      <c r="A134" s="241" t="s">
        <v>174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</row>
    <row r="135" spans="1:16" ht="36.75" customHeight="1">
      <c r="A135" s="241" t="s">
        <v>325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</row>
    <row r="136" spans="1:16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6.7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0</v>
      </c>
    </row>
    <row r="138" spans="1:16" ht="36.7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  <c r="O138" s="3">
        <v>2557</v>
      </c>
      <c r="P138" s="4" t="s">
        <v>2</v>
      </c>
    </row>
    <row r="139" spans="1:16" ht="36.75" customHeight="1">
      <c r="A139" s="5" t="s">
        <v>4</v>
      </c>
      <c r="B139" s="78">
        <v>94.73584468000001</v>
      </c>
      <c r="C139" s="78">
        <v>95.68162643000001</v>
      </c>
      <c r="D139" s="4">
        <f>(C139-B139)/B139*100</f>
        <v>0.9983356914108581</v>
      </c>
      <c r="E139" s="76">
        <v>87.95044592999999</v>
      </c>
      <c r="F139" s="4">
        <f aca="true" t="shared" si="48" ref="F139:H147">(E139-C139)/C139*100</f>
        <v>-8.080109827205014</v>
      </c>
      <c r="G139" s="76">
        <v>89.60786978000002</v>
      </c>
      <c r="H139" s="4">
        <f t="shared" si="48"/>
        <v>1.884497380853734</v>
      </c>
      <c r="I139" s="76">
        <v>103.19047748999998</v>
      </c>
      <c r="J139" s="4">
        <f aca="true" t="shared" si="49" ref="J139:J147">(I139-G139)/G139*100</f>
        <v>15.157829042635635</v>
      </c>
      <c r="K139" s="76">
        <v>129.04239873</v>
      </c>
      <c r="L139" s="4">
        <f aca="true" t="shared" si="50" ref="L139:L147">(K139-I139)/I139*100</f>
        <v>25.05262294430733</v>
      </c>
      <c r="M139" s="76">
        <v>176.84799725</v>
      </c>
      <c r="N139" s="4">
        <f aca="true" t="shared" si="51" ref="N139:N147">(M139-K139)/K139*100</f>
        <v>37.046427368438295</v>
      </c>
      <c r="O139" s="76">
        <v>129.72112022000002</v>
      </c>
      <c r="P139" s="4">
        <f aca="true" t="shared" si="52" ref="P139:P147">(O139-M139)/M139*100</f>
        <v>-26.64823903172586</v>
      </c>
    </row>
    <row r="140" spans="1:16" ht="36.75" customHeight="1">
      <c r="A140" s="5" t="s">
        <v>5</v>
      </c>
      <c r="B140" s="78">
        <v>36.45389975</v>
      </c>
      <c r="C140" s="78">
        <v>36.70284438</v>
      </c>
      <c r="D140" s="4">
        <f aca="true" t="shared" si="53" ref="D140:D147">(C140-B140)/B140*100</f>
        <v>0.682902602210629</v>
      </c>
      <c r="E140" s="76">
        <v>28.257058049999998</v>
      </c>
      <c r="F140" s="4">
        <f t="shared" si="48"/>
        <v>-23.011258317086334</v>
      </c>
      <c r="G140" s="76">
        <v>35.49439671</v>
      </c>
      <c r="H140" s="4">
        <f t="shared" si="48"/>
        <v>25.612498821334302</v>
      </c>
      <c r="I140" s="76">
        <v>38.296750440000004</v>
      </c>
      <c r="J140" s="4">
        <f t="shared" si="49"/>
        <v>7.895200340763892</v>
      </c>
      <c r="K140" s="76">
        <v>40.751409169999995</v>
      </c>
      <c r="L140" s="4">
        <f t="shared" si="50"/>
        <v>6.409574446390002</v>
      </c>
      <c r="M140" s="76">
        <v>53.57373208</v>
      </c>
      <c r="N140" s="4">
        <f t="shared" si="51"/>
        <v>31.464735014462832</v>
      </c>
      <c r="O140" s="76">
        <v>51.08760634000001</v>
      </c>
      <c r="P140" s="4">
        <f t="shared" si="52"/>
        <v>-4.6405685089990305</v>
      </c>
    </row>
    <row r="141" spans="1:16" ht="36.75" customHeight="1">
      <c r="A141" s="5" t="s">
        <v>6</v>
      </c>
      <c r="B141" s="78">
        <v>0</v>
      </c>
      <c r="C141" s="78">
        <v>3.301999999999999E-05</v>
      </c>
      <c r="D141" s="4" t="e">
        <f t="shared" si="53"/>
        <v>#DIV/0!</v>
      </c>
      <c r="E141" s="7">
        <v>0</v>
      </c>
      <c r="F141" s="4">
        <f t="shared" si="48"/>
        <v>-100</v>
      </c>
      <c r="G141" s="7">
        <v>0</v>
      </c>
      <c r="H141" s="4" t="e">
        <f t="shared" si="48"/>
        <v>#DIV/0!</v>
      </c>
      <c r="I141" s="7">
        <v>0</v>
      </c>
      <c r="J141" s="4" t="e">
        <f t="shared" si="49"/>
        <v>#DIV/0!</v>
      </c>
      <c r="K141" s="7">
        <v>0</v>
      </c>
      <c r="L141" s="4" t="e">
        <f t="shared" si="50"/>
        <v>#DIV/0!</v>
      </c>
      <c r="M141" s="7">
        <v>0</v>
      </c>
      <c r="N141" s="4" t="e">
        <f t="shared" si="51"/>
        <v>#DIV/0!</v>
      </c>
      <c r="O141" s="7">
        <v>0</v>
      </c>
      <c r="P141" s="4" t="e">
        <f t="shared" si="52"/>
        <v>#DIV/0!</v>
      </c>
    </row>
    <row r="142" spans="1:16" ht="36.75" customHeight="1">
      <c r="A142" s="5" t="s">
        <v>7</v>
      </c>
      <c r="B142" s="78">
        <v>33.10877672</v>
      </c>
      <c r="C142" s="78">
        <v>34.48949124</v>
      </c>
      <c r="D142" s="4">
        <f t="shared" si="53"/>
        <v>4.170237190206881</v>
      </c>
      <c r="E142" s="76">
        <v>30.961949219999997</v>
      </c>
      <c r="F142" s="4">
        <f t="shared" si="48"/>
        <v>-10.227874906745079</v>
      </c>
      <c r="G142" s="76">
        <v>27.762168329999994</v>
      </c>
      <c r="H142" s="4">
        <f t="shared" si="48"/>
        <v>-10.334558936402788</v>
      </c>
      <c r="I142" s="76">
        <v>61.479080800000006</v>
      </c>
      <c r="J142" s="4">
        <f t="shared" si="49"/>
        <v>121.44913203182793</v>
      </c>
      <c r="K142" s="76">
        <v>67.40005291</v>
      </c>
      <c r="L142" s="4">
        <f t="shared" si="50"/>
        <v>9.630872864319066</v>
      </c>
      <c r="M142" s="76">
        <v>73.57031630000002</v>
      </c>
      <c r="N142" s="4">
        <f t="shared" si="51"/>
        <v>9.154686270408769</v>
      </c>
      <c r="O142" s="76">
        <v>87.59295114999999</v>
      </c>
      <c r="P142" s="4">
        <f t="shared" si="52"/>
        <v>19.06018018574153</v>
      </c>
    </row>
    <row r="143" spans="1:16" ht="36.75" customHeight="1">
      <c r="A143" s="5" t="s">
        <v>8</v>
      </c>
      <c r="B143" s="78">
        <v>15.466226099999998</v>
      </c>
      <c r="C143" s="78">
        <v>10.81491016</v>
      </c>
      <c r="D143" s="4">
        <f t="shared" si="53"/>
        <v>-30.074020061041256</v>
      </c>
      <c r="E143" s="76">
        <v>7.949611874545454</v>
      </c>
      <c r="F143" s="4">
        <f t="shared" si="48"/>
        <v>-26.49396289996131</v>
      </c>
      <c r="G143" s="76">
        <v>15.646905066363637</v>
      </c>
      <c r="H143" s="4">
        <f t="shared" si="48"/>
        <v>96.82602513545106</v>
      </c>
      <c r="I143" s="76">
        <v>20.67317112</v>
      </c>
      <c r="J143" s="4">
        <f t="shared" si="49"/>
        <v>32.12306863445727</v>
      </c>
      <c r="K143" s="76">
        <v>22.78209419</v>
      </c>
      <c r="L143" s="4">
        <f t="shared" si="50"/>
        <v>10.201255810047199</v>
      </c>
      <c r="M143" s="76">
        <v>30.223930799999998</v>
      </c>
      <c r="N143" s="4">
        <f t="shared" si="51"/>
        <v>32.66528769451988</v>
      </c>
      <c r="O143" s="76">
        <v>30.346306370000004</v>
      </c>
      <c r="P143" s="4">
        <f t="shared" si="52"/>
        <v>0.40489627510663245</v>
      </c>
    </row>
    <row r="144" spans="1:16" ht="36.75" customHeight="1">
      <c r="A144" s="5" t="s">
        <v>9</v>
      </c>
      <c r="B144" s="78">
        <v>0</v>
      </c>
      <c r="C144" s="78">
        <v>0</v>
      </c>
      <c r="D144" s="4" t="e">
        <f t="shared" si="53"/>
        <v>#DIV/0!</v>
      </c>
      <c r="E144" s="7">
        <v>0</v>
      </c>
      <c r="F144" s="4" t="e">
        <f t="shared" si="48"/>
        <v>#DIV/0!</v>
      </c>
      <c r="G144" s="7">
        <v>0</v>
      </c>
      <c r="H144" s="4" t="e">
        <f t="shared" si="48"/>
        <v>#DIV/0!</v>
      </c>
      <c r="I144" s="7">
        <v>0</v>
      </c>
      <c r="J144" s="4" t="e">
        <f t="shared" si="49"/>
        <v>#DIV/0!</v>
      </c>
      <c r="K144" s="7">
        <v>0</v>
      </c>
      <c r="L144" s="4" t="e">
        <f t="shared" si="50"/>
        <v>#DIV/0!</v>
      </c>
      <c r="M144" s="7">
        <v>0</v>
      </c>
      <c r="N144" s="4" t="e">
        <f t="shared" si="51"/>
        <v>#DIV/0!</v>
      </c>
      <c r="O144" s="7">
        <v>0</v>
      </c>
      <c r="P144" s="4" t="e">
        <f t="shared" si="52"/>
        <v>#DIV/0!</v>
      </c>
    </row>
    <row r="145" spans="1:16" ht="36.75" customHeight="1">
      <c r="A145" s="5" t="s">
        <v>10</v>
      </c>
      <c r="B145" s="78">
        <v>11.74201729</v>
      </c>
      <c r="C145" s="78">
        <v>12.217023339999999</v>
      </c>
      <c r="D145" s="4">
        <f t="shared" si="53"/>
        <v>4.045353011058284</v>
      </c>
      <c r="E145" s="76">
        <v>11.60784519</v>
      </c>
      <c r="F145" s="4">
        <f t="shared" si="48"/>
        <v>-4.98630585410667</v>
      </c>
      <c r="G145" s="76">
        <v>14.0044503</v>
      </c>
      <c r="H145" s="4">
        <f t="shared" si="48"/>
        <v>20.64642550595559</v>
      </c>
      <c r="I145" s="7">
        <v>15.60144538</v>
      </c>
      <c r="J145" s="4">
        <f t="shared" si="49"/>
        <v>11.403482791466647</v>
      </c>
      <c r="K145" s="7">
        <v>16.35471116</v>
      </c>
      <c r="L145" s="4">
        <f t="shared" si="50"/>
        <v>4.82817945166566</v>
      </c>
      <c r="M145" s="7">
        <v>17.87373514</v>
      </c>
      <c r="N145" s="4">
        <f t="shared" si="51"/>
        <v>9.287990262495104</v>
      </c>
      <c r="O145" s="7">
        <v>15.480216669999995</v>
      </c>
      <c r="P145" s="4">
        <f t="shared" si="52"/>
        <v>-13.391260703217544</v>
      </c>
    </row>
    <row r="146" spans="1:16" ht="36.75" customHeight="1">
      <c r="A146" s="5" t="s">
        <v>11</v>
      </c>
      <c r="B146" s="78">
        <v>0.55714276</v>
      </c>
      <c r="C146" s="78">
        <v>0.6142739999999999</v>
      </c>
      <c r="D146" s="4">
        <f t="shared" si="53"/>
        <v>10.254326916139037</v>
      </c>
      <c r="E146" s="76">
        <v>0.5812264999999999</v>
      </c>
      <c r="F146" s="4">
        <f t="shared" si="48"/>
        <v>-5.379928175374509</v>
      </c>
      <c r="G146" s="76">
        <v>0.64611801</v>
      </c>
      <c r="H146" s="4">
        <f t="shared" si="48"/>
        <v>11.16458213794453</v>
      </c>
      <c r="I146" s="76">
        <v>0.9473364999999999</v>
      </c>
      <c r="J146" s="4">
        <f t="shared" si="49"/>
        <v>46.619732825587064</v>
      </c>
      <c r="K146" s="76">
        <v>0.81420798</v>
      </c>
      <c r="L146" s="4">
        <f t="shared" si="50"/>
        <v>-14.052928394503947</v>
      </c>
      <c r="M146" s="76">
        <v>0.8165479999999999</v>
      </c>
      <c r="N146" s="4">
        <f t="shared" si="51"/>
        <v>0.2873983131435149</v>
      </c>
      <c r="O146" s="76">
        <v>0.9675960000000001</v>
      </c>
      <c r="P146" s="4">
        <f t="shared" si="52"/>
        <v>18.49836139455368</v>
      </c>
    </row>
    <row r="147" spans="1:16" ht="36.75" customHeight="1">
      <c r="A147" s="3" t="s">
        <v>3</v>
      </c>
      <c r="B147" s="78">
        <f>SUM(B139:B146)</f>
        <v>192.06390730000004</v>
      </c>
      <c r="C147" s="78">
        <f>SUM(C139:C146)</f>
        <v>190.52020257</v>
      </c>
      <c r="D147" s="4">
        <f t="shared" si="53"/>
        <v>-0.8037453531489359</v>
      </c>
      <c r="E147" s="76">
        <f>SUM(E139:E146)</f>
        <v>167.30813676454548</v>
      </c>
      <c r="F147" s="4">
        <f t="shared" si="48"/>
        <v>-12.183519381324437</v>
      </c>
      <c r="G147" s="76">
        <f>SUM(G139:G146)</f>
        <v>183.16190819636364</v>
      </c>
      <c r="H147" s="4">
        <f t="shared" si="48"/>
        <v>9.475792234856659</v>
      </c>
      <c r="I147" s="76">
        <f>SUM(I139:I146)</f>
        <v>240.18826173</v>
      </c>
      <c r="J147" s="4">
        <f t="shared" si="49"/>
        <v>31.1343958441947</v>
      </c>
      <c r="K147" s="76">
        <f>SUM(K139:K146)</f>
        <v>277.14487414</v>
      </c>
      <c r="L147" s="4">
        <f t="shared" si="50"/>
        <v>15.386518951348096</v>
      </c>
      <c r="M147" s="76">
        <f>SUM(M139:M146)</f>
        <v>352.90625957000003</v>
      </c>
      <c r="N147" s="4">
        <f t="shared" si="51"/>
        <v>27.336383422241855</v>
      </c>
      <c r="O147" s="76">
        <f>SUM(O139:O146)</f>
        <v>315.19579675</v>
      </c>
      <c r="P147" s="4">
        <f t="shared" si="52"/>
        <v>-10.685688280493661</v>
      </c>
    </row>
    <row r="148" ht="36.75" customHeight="1"/>
    <row r="149" ht="36.75" customHeight="1"/>
    <row r="150" spans="1:16" ht="36.75" customHeight="1">
      <c r="A150" s="241" t="s">
        <v>175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</row>
    <row r="151" spans="1:16" ht="36.75" customHeight="1">
      <c r="A151" s="241" t="s">
        <v>325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</row>
    <row r="152" spans="1:16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6.75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/>
      <c r="O153" s="1"/>
      <c r="P153" s="1" t="s">
        <v>0</v>
      </c>
    </row>
    <row r="154" spans="1:16" ht="36.7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</row>
    <row r="155" spans="1:16" ht="36.75" customHeight="1">
      <c r="A155" s="5" t="s">
        <v>4</v>
      </c>
      <c r="B155" s="78">
        <v>133.02903119</v>
      </c>
      <c r="C155" s="78">
        <v>154.07170802000002</v>
      </c>
      <c r="D155" s="4">
        <f>(C155-B155)/B155*100</f>
        <v>15.818108755483301</v>
      </c>
      <c r="E155" s="76">
        <v>136.34587789</v>
      </c>
      <c r="F155" s="4">
        <f aca="true" t="shared" si="54" ref="F155:H163">(E155-C155)/C155*100</f>
        <v>-11.50492219356654</v>
      </c>
      <c r="G155" s="76">
        <v>147.55189561999998</v>
      </c>
      <c r="H155" s="4">
        <f t="shared" si="54"/>
        <v>8.21881666201943</v>
      </c>
      <c r="I155" s="76">
        <v>166.60947637000004</v>
      </c>
      <c r="J155" s="4">
        <f aca="true" t="shared" si="55" ref="J155:J163">(I155-G155)/G155*100</f>
        <v>12.91584948463169</v>
      </c>
      <c r="K155" s="76">
        <v>211.94121799</v>
      </c>
      <c r="L155" s="4">
        <f aca="true" t="shared" si="56" ref="L155:L163">(K155-I155)/I155*100</f>
        <v>27.208381304391686</v>
      </c>
      <c r="M155" s="76">
        <v>267.00741519</v>
      </c>
      <c r="N155" s="4">
        <f aca="true" t="shared" si="57" ref="N155:N163">(M155-K155)/K155*100</f>
        <v>25.981825395850176</v>
      </c>
      <c r="O155" s="76">
        <v>209.22502693</v>
      </c>
      <c r="P155" s="4">
        <f aca="true" t="shared" si="58" ref="P155:P163">(O155-M155)/M155*100</f>
        <v>-21.640742905541625</v>
      </c>
    </row>
    <row r="156" spans="1:16" ht="36.75" customHeight="1">
      <c r="A156" s="5" t="s">
        <v>5</v>
      </c>
      <c r="B156" s="78">
        <v>52.53249846999999</v>
      </c>
      <c r="C156" s="78">
        <v>47.256853910000004</v>
      </c>
      <c r="D156" s="4">
        <f aca="true" t="shared" si="59" ref="D156:D163">(C156-B156)/B156*100</f>
        <v>-10.04263020730449</v>
      </c>
      <c r="E156" s="76">
        <v>47.150486740000005</v>
      </c>
      <c r="F156" s="4">
        <f t="shared" si="54"/>
        <v>-0.22508305398953</v>
      </c>
      <c r="G156" s="76">
        <v>64.00110928</v>
      </c>
      <c r="H156" s="4">
        <f t="shared" si="54"/>
        <v>35.73796095238356</v>
      </c>
      <c r="I156" s="76">
        <v>68.71079628999999</v>
      </c>
      <c r="J156" s="4">
        <f t="shared" si="55"/>
        <v>7.358758407444897</v>
      </c>
      <c r="K156" s="76">
        <v>72.9094523</v>
      </c>
      <c r="L156" s="4">
        <f t="shared" si="56"/>
        <v>6.1106205090088155</v>
      </c>
      <c r="M156" s="76">
        <v>84.44143215</v>
      </c>
      <c r="N156" s="4">
        <f t="shared" si="57"/>
        <v>15.816851568915158</v>
      </c>
      <c r="O156" s="76">
        <v>87.76353521</v>
      </c>
      <c r="P156" s="4">
        <f t="shared" si="58"/>
        <v>3.9342097539258796</v>
      </c>
    </row>
    <row r="157" spans="1:16" ht="36.75" customHeight="1">
      <c r="A157" s="5" t="s">
        <v>6</v>
      </c>
      <c r="B157" s="78">
        <v>0</v>
      </c>
      <c r="C157" s="78">
        <v>0</v>
      </c>
      <c r="D157" s="4" t="e">
        <f t="shared" si="59"/>
        <v>#DIV/0!</v>
      </c>
      <c r="E157" s="7">
        <v>0</v>
      </c>
      <c r="F157" s="4" t="e">
        <f t="shared" si="54"/>
        <v>#DIV/0!</v>
      </c>
      <c r="G157" s="7">
        <v>0</v>
      </c>
      <c r="H157" s="4" t="e">
        <f t="shared" si="54"/>
        <v>#DIV/0!</v>
      </c>
      <c r="I157" s="7">
        <v>0</v>
      </c>
      <c r="J157" s="4" t="e">
        <f t="shared" si="55"/>
        <v>#DIV/0!</v>
      </c>
      <c r="K157" s="7">
        <v>0</v>
      </c>
      <c r="L157" s="4" t="e">
        <f t="shared" si="56"/>
        <v>#DIV/0!</v>
      </c>
      <c r="M157" s="7">
        <v>0</v>
      </c>
      <c r="N157" s="4" t="e">
        <f t="shared" si="57"/>
        <v>#DIV/0!</v>
      </c>
      <c r="O157" s="7">
        <v>0</v>
      </c>
      <c r="P157" s="4" t="e">
        <f t="shared" si="58"/>
        <v>#DIV/0!</v>
      </c>
    </row>
    <row r="158" spans="1:16" ht="36.75" customHeight="1">
      <c r="A158" s="5" t="s">
        <v>7</v>
      </c>
      <c r="B158" s="78">
        <v>76.24455566099999</v>
      </c>
      <c r="C158" s="78">
        <v>77.24480058</v>
      </c>
      <c r="D158" s="4">
        <f t="shared" si="59"/>
        <v>1.3118902855796273</v>
      </c>
      <c r="E158" s="76">
        <v>100.50682169</v>
      </c>
      <c r="F158" s="4">
        <f t="shared" si="54"/>
        <v>30.114675596719614</v>
      </c>
      <c r="G158" s="76">
        <v>117.85370171</v>
      </c>
      <c r="H158" s="4">
        <f t="shared" si="54"/>
        <v>17.259405608809477</v>
      </c>
      <c r="I158" s="76">
        <v>137.15776714999998</v>
      </c>
      <c r="J158" s="4">
        <f t="shared" si="55"/>
        <v>16.379685287697686</v>
      </c>
      <c r="K158" s="76">
        <v>156.50148302999997</v>
      </c>
      <c r="L158" s="4">
        <f t="shared" si="56"/>
        <v>14.103259539684037</v>
      </c>
      <c r="M158" s="76">
        <v>164.29366382</v>
      </c>
      <c r="N158" s="4">
        <f t="shared" si="57"/>
        <v>4.978982076806479</v>
      </c>
      <c r="O158" s="76">
        <v>173.34199153999998</v>
      </c>
      <c r="P158" s="4">
        <f t="shared" si="58"/>
        <v>5.507411247407152</v>
      </c>
    </row>
    <row r="159" spans="1:16" ht="36.75" customHeight="1">
      <c r="A159" s="5" t="s">
        <v>8</v>
      </c>
      <c r="B159" s="78">
        <v>19.509039099090906</v>
      </c>
      <c r="C159" s="78">
        <v>14.95953922</v>
      </c>
      <c r="D159" s="4">
        <f t="shared" si="59"/>
        <v>-23.319958794397547</v>
      </c>
      <c r="E159" s="76">
        <v>13.10665053090909</v>
      </c>
      <c r="F159" s="4">
        <f t="shared" si="54"/>
        <v>-12.386001078253202</v>
      </c>
      <c r="G159" s="76">
        <v>19.449099152727275</v>
      </c>
      <c r="H159" s="4">
        <f t="shared" si="54"/>
        <v>48.39107144011314</v>
      </c>
      <c r="I159" s="76">
        <v>28.68575459</v>
      </c>
      <c r="J159" s="4">
        <f t="shared" si="55"/>
        <v>47.49143065568413</v>
      </c>
      <c r="K159" s="76">
        <v>33.832776329999994</v>
      </c>
      <c r="L159" s="4">
        <f t="shared" si="56"/>
        <v>17.942779660376353</v>
      </c>
      <c r="M159" s="76">
        <v>40.00883492999999</v>
      </c>
      <c r="N159" s="4">
        <f t="shared" si="57"/>
        <v>18.254660923359104</v>
      </c>
      <c r="O159" s="76">
        <v>46.25786099</v>
      </c>
      <c r="P159" s="4">
        <f t="shared" si="58"/>
        <v>15.619115305240424</v>
      </c>
    </row>
    <row r="160" spans="1:16" ht="36.75" customHeight="1">
      <c r="A160" s="5" t="s">
        <v>9</v>
      </c>
      <c r="B160" s="78">
        <v>0</v>
      </c>
      <c r="C160" s="78">
        <v>0</v>
      </c>
      <c r="D160" s="4" t="e">
        <f t="shared" si="59"/>
        <v>#DIV/0!</v>
      </c>
      <c r="E160" s="7">
        <v>0</v>
      </c>
      <c r="F160" s="4" t="e">
        <f t="shared" si="54"/>
        <v>#DIV/0!</v>
      </c>
      <c r="G160" s="7">
        <v>0</v>
      </c>
      <c r="H160" s="4" t="e">
        <f t="shared" si="54"/>
        <v>#DIV/0!</v>
      </c>
      <c r="I160" s="7">
        <v>0</v>
      </c>
      <c r="J160" s="4" t="e">
        <f t="shared" si="55"/>
        <v>#DIV/0!</v>
      </c>
      <c r="K160" s="7">
        <v>0</v>
      </c>
      <c r="L160" s="4" t="e">
        <f t="shared" si="56"/>
        <v>#DIV/0!</v>
      </c>
      <c r="M160" s="7">
        <v>0</v>
      </c>
      <c r="N160" s="4" t="e">
        <f t="shared" si="57"/>
        <v>#DIV/0!</v>
      </c>
      <c r="O160" s="7">
        <v>0</v>
      </c>
      <c r="P160" s="4" t="e">
        <f t="shared" si="58"/>
        <v>#DIV/0!</v>
      </c>
    </row>
    <row r="161" spans="1:16" ht="36.75" customHeight="1">
      <c r="A161" s="5" t="s">
        <v>10</v>
      </c>
      <c r="B161" s="78">
        <v>16.88965459</v>
      </c>
      <c r="C161" s="78">
        <v>17.011283680000002</v>
      </c>
      <c r="D161" s="4">
        <f t="shared" si="59"/>
        <v>0.7201395940448451</v>
      </c>
      <c r="E161" s="76">
        <v>17.366213730000002</v>
      </c>
      <c r="F161" s="4">
        <f t="shared" si="54"/>
        <v>2.0864389582620846</v>
      </c>
      <c r="G161" s="76">
        <v>22.303606939999998</v>
      </c>
      <c r="H161" s="4">
        <f t="shared" si="54"/>
        <v>28.431028701844703</v>
      </c>
      <c r="I161" s="7">
        <v>22.84120147</v>
      </c>
      <c r="J161" s="4">
        <f t="shared" si="55"/>
        <v>2.4103479380990356</v>
      </c>
      <c r="K161" s="7">
        <v>26.231768700000003</v>
      </c>
      <c r="L161" s="4">
        <f t="shared" si="56"/>
        <v>14.844084425476597</v>
      </c>
      <c r="M161" s="7">
        <v>26.942330390000002</v>
      </c>
      <c r="N161" s="4">
        <f t="shared" si="57"/>
        <v>2.7087829956353593</v>
      </c>
      <c r="O161" s="7">
        <v>26.024447000000006</v>
      </c>
      <c r="P161" s="4">
        <f t="shared" si="58"/>
        <v>-3.406844830099333</v>
      </c>
    </row>
    <row r="162" spans="1:16" ht="36.75" customHeight="1">
      <c r="A162" s="5" t="s">
        <v>11</v>
      </c>
      <c r="B162" s="78">
        <v>0.75205226</v>
      </c>
      <c r="C162" s="78">
        <v>0.8042149999999999</v>
      </c>
      <c r="D162" s="4">
        <f t="shared" si="59"/>
        <v>6.9360525557093435</v>
      </c>
      <c r="E162" s="76">
        <v>0.7144</v>
      </c>
      <c r="F162" s="4">
        <f t="shared" si="54"/>
        <v>-11.168033423897823</v>
      </c>
      <c r="G162" s="76">
        <v>0.7802159999999999</v>
      </c>
      <c r="H162" s="4">
        <f t="shared" si="54"/>
        <v>9.212765957446791</v>
      </c>
      <c r="I162" s="76">
        <v>1.075317</v>
      </c>
      <c r="J162" s="4">
        <f t="shared" si="55"/>
        <v>37.822987480390076</v>
      </c>
      <c r="K162" s="76">
        <v>0.80950016</v>
      </c>
      <c r="L162" s="4">
        <f t="shared" si="56"/>
        <v>-24.71985842314406</v>
      </c>
      <c r="M162" s="76">
        <v>0.8787072100000001</v>
      </c>
      <c r="N162" s="4">
        <f t="shared" si="57"/>
        <v>8.549355938360783</v>
      </c>
      <c r="O162" s="76">
        <v>1.013524</v>
      </c>
      <c r="P162" s="4">
        <f t="shared" si="58"/>
        <v>15.342629315628354</v>
      </c>
    </row>
    <row r="163" spans="1:16" ht="36.75" customHeight="1">
      <c r="A163" s="3" t="s">
        <v>3</v>
      </c>
      <c r="B163" s="78">
        <f>SUM(B155:B162)</f>
        <v>298.95683127009096</v>
      </c>
      <c r="C163" s="78">
        <f>SUM(C155:C162)</f>
        <v>311.34840041000007</v>
      </c>
      <c r="D163" s="4">
        <f t="shared" si="59"/>
        <v>4.144935938498094</v>
      </c>
      <c r="E163" s="76">
        <f>SUM(E155:E162)</f>
        <v>315.1904505809091</v>
      </c>
      <c r="F163" s="4">
        <f t="shared" si="54"/>
        <v>1.234003504064777</v>
      </c>
      <c r="G163" s="76">
        <f>SUM(G155:G162)</f>
        <v>371.93962870272725</v>
      </c>
      <c r="H163" s="4">
        <f t="shared" si="54"/>
        <v>18.00472635424933</v>
      </c>
      <c r="I163" s="76">
        <f>SUM(I155:I162)</f>
        <v>425.08031287</v>
      </c>
      <c r="J163" s="4">
        <f t="shared" si="55"/>
        <v>14.287448840184073</v>
      </c>
      <c r="K163" s="76">
        <f>SUM(K155:K162)</f>
        <v>502.2261985100001</v>
      </c>
      <c r="L163" s="4">
        <f t="shared" si="56"/>
        <v>18.14854353501739</v>
      </c>
      <c r="M163" s="76">
        <f>SUM(M155:M162)</f>
        <v>583.5723836900002</v>
      </c>
      <c r="N163" s="4">
        <f t="shared" si="57"/>
        <v>16.19712102262629</v>
      </c>
      <c r="O163" s="76">
        <f>SUM(O155:O162)</f>
        <v>543.62638567</v>
      </c>
      <c r="P163" s="4">
        <f t="shared" si="58"/>
        <v>-6.845080256782661</v>
      </c>
    </row>
    <row r="168" spans="1:16" ht="36.75" customHeight="1">
      <c r="A168" s="241" t="s">
        <v>72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</row>
    <row r="169" spans="1:16" ht="36.75" customHeight="1">
      <c r="A169" s="241" t="s">
        <v>325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</row>
    <row r="170" spans="1:16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6.75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/>
      <c r="O171" s="1"/>
      <c r="P171" s="1" t="s">
        <v>0</v>
      </c>
    </row>
    <row r="172" spans="1:16" ht="36.75" customHeight="1">
      <c r="A172" s="3" t="s">
        <v>1</v>
      </c>
      <c r="B172" s="3">
        <v>2550</v>
      </c>
      <c r="C172" s="3">
        <v>2551</v>
      </c>
      <c r="D172" s="4" t="s">
        <v>2</v>
      </c>
      <c r="E172" s="3">
        <v>2552</v>
      </c>
      <c r="F172" s="4" t="s">
        <v>2</v>
      </c>
      <c r="G172" s="3">
        <v>2553</v>
      </c>
      <c r="H172" s="4" t="s">
        <v>2</v>
      </c>
      <c r="I172" s="3">
        <v>2554</v>
      </c>
      <c r="J172" s="4" t="s">
        <v>2</v>
      </c>
      <c r="K172" s="3">
        <v>2555</v>
      </c>
      <c r="L172" s="4" t="s">
        <v>2</v>
      </c>
      <c r="M172" s="3">
        <v>2556</v>
      </c>
      <c r="N172" s="4" t="s">
        <v>2</v>
      </c>
      <c r="O172" s="3">
        <v>2557</v>
      </c>
      <c r="P172" s="4" t="s">
        <v>2</v>
      </c>
    </row>
    <row r="173" spans="1:16" ht="36.75" customHeight="1">
      <c r="A173" s="5" t="s">
        <v>4</v>
      </c>
      <c r="B173" s="22">
        <f aca="true" t="shared" si="60" ref="B173:C177">B23+B41+B57+B74+B90+B106+B122+B139+B155</f>
        <v>3472.12509332</v>
      </c>
      <c r="C173" s="22">
        <f t="shared" si="60"/>
        <v>3652.37170226</v>
      </c>
      <c r="D173" s="4">
        <f>(C173-B173)/B173*100</f>
        <v>5.191247552882681</v>
      </c>
      <c r="E173" s="22">
        <f>E23+E41+E57+E74+E90+E106+E122+E139+E155</f>
        <v>3444.18812456</v>
      </c>
      <c r="F173" s="4">
        <f aca="true" t="shared" si="61" ref="F173:H181">(E173-C173)/C173*100</f>
        <v>-5.699955937430495</v>
      </c>
      <c r="G173" s="22">
        <f>G23+G41+G57+G74+G90+G106+G122+G139+G155</f>
        <v>3794.5041000699994</v>
      </c>
      <c r="H173" s="4">
        <f t="shared" si="61"/>
        <v>10.171220701097823</v>
      </c>
      <c r="I173" s="22">
        <f>I23+I41+I57+I74+I90+I106+I122+I139+I155</f>
        <v>4223.41077234</v>
      </c>
      <c r="J173" s="4">
        <f aca="true" t="shared" si="62" ref="J173:J181">(I173-G173)/G173*100</f>
        <v>11.303365629835229</v>
      </c>
      <c r="K173" s="22">
        <f>K23+K41+K57+K74+K90+K106+K122+K139+K155</f>
        <v>5256.75445757</v>
      </c>
      <c r="L173" s="4">
        <f aca="true" t="shared" si="63" ref="L173:L181">(K173-I173)/I173*100</f>
        <v>24.46704194622943</v>
      </c>
      <c r="M173" s="22">
        <f>M23+M41+M57+M74+M90+M106+M122+M139+M155</f>
        <v>6346.48870331</v>
      </c>
      <c r="N173" s="4">
        <f aca="true" t="shared" si="64" ref="N173:N181">(M173-K173)/K173*100</f>
        <v>20.730172096410666</v>
      </c>
      <c r="O173" s="22">
        <f>O23+O41+O57+O74+O90+O106+O122+O139+O155</f>
        <v>5402.47043316</v>
      </c>
      <c r="P173" s="4">
        <f aca="true" t="shared" si="65" ref="P173:P181">(O173-M173)/M173*100</f>
        <v>-14.874654541772832</v>
      </c>
    </row>
    <row r="174" spans="1:16" ht="36.75" customHeight="1">
      <c r="A174" s="5" t="s">
        <v>5</v>
      </c>
      <c r="B174" s="22">
        <f t="shared" si="60"/>
        <v>2492.80584486</v>
      </c>
      <c r="C174" s="22">
        <f t="shared" si="60"/>
        <v>2635.1948192799996</v>
      </c>
      <c r="D174" s="4">
        <f aca="true" t="shared" si="66" ref="D174:D181">(C174-B174)/B174*100</f>
        <v>5.7119961714465735</v>
      </c>
      <c r="E174" s="22">
        <f>E24+E42+E58+E75+E91+E107+E123+E140+E156</f>
        <v>2599.63778027</v>
      </c>
      <c r="F174" s="4">
        <f t="shared" si="61"/>
        <v>-1.3493134833846843</v>
      </c>
      <c r="G174" s="22">
        <f>G24+G42+G58+G75+G91+G107+G123+G140+G156</f>
        <v>2998.7983584599997</v>
      </c>
      <c r="H174" s="4">
        <f t="shared" si="61"/>
        <v>15.354469042550335</v>
      </c>
      <c r="I174" s="22">
        <f>I24+I42+I58+I75+I91+I107+I123+I140+I156</f>
        <v>3308.31022086</v>
      </c>
      <c r="J174" s="4">
        <f t="shared" si="62"/>
        <v>10.321196206034559</v>
      </c>
      <c r="K174" s="22">
        <f>K24+K42+K58+K75+K91+K107+K123+K140+K156</f>
        <v>3979.32056348</v>
      </c>
      <c r="L174" s="4">
        <f t="shared" si="63"/>
        <v>20.282570189127252</v>
      </c>
      <c r="M174" s="22">
        <f>M24+M42+M58+M75+M91+M107+M123+M140+M156</f>
        <v>4169.87937145</v>
      </c>
      <c r="N174" s="4">
        <f t="shared" si="64"/>
        <v>4.7887272445161315</v>
      </c>
      <c r="O174" s="22">
        <f>O24+O42+O58+O75+O91+O107+O123+O140+O156</f>
        <v>4073.95230786</v>
      </c>
      <c r="P174" s="4">
        <f t="shared" si="65"/>
        <v>-2.300475746295818</v>
      </c>
    </row>
    <row r="175" spans="1:16" ht="36.75" customHeight="1">
      <c r="A175" s="5" t="s">
        <v>6</v>
      </c>
      <c r="B175" s="22">
        <f t="shared" si="60"/>
        <v>0.06431797</v>
      </c>
      <c r="C175" s="22">
        <f t="shared" si="60"/>
        <v>0.06933890999999999</v>
      </c>
      <c r="D175" s="4">
        <f t="shared" si="66"/>
        <v>7.806434189387487</v>
      </c>
      <c r="E175" s="22">
        <f>E25+E43+E59+E76+E92+E108+E124+E141+E157</f>
        <v>0</v>
      </c>
      <c r="F175" s="4">
        <f t="shared" si="61"/>
        <v>-100</v>
      </c>
      <c r="G175" s="22">
        <f>G25+G43+G59+G76+G92+G108+G124+G141+G157</f>
        <v>0</v>
      </c>
      <c r="H175" s="4" t="e">
        <f t="shared" si="61"/>
        <v>#DIV/0!</v>
      </c>
      <c r="I175" s="22">
        <f>I25+I43+I59+I76+I92+I108+I124+I141+I157</f>
        <v>0</v>
      </c>
      <c r="J175" s="4" t="e">
        <f t="shared" si="62"/>
        <v>#DIV/0!</v>
      </c>
      <c r="K175" s="22">
        <f>K25+K43+K59+K76+K92+K108+K124+K141+K157</f>
        <v>0</v>
      </c>
      <c r="L175" s="4" t="e">
        <f t="shared" si="63"/>
        <v>#DIV/0!</v>
      </c>
      <c r="M175" s="22">
        <f>M25+M43+M59+M76+M92+M108+M124+M141+M157</f>
        <v>0</v>
      </c>
      <c r="N175" s="4" t="e">
        <f t="shared" si="64"/>
        <v>#DIV/0!</v>
      </c>
      <c r="O175" s="22">
        <f>O25+O43+O59+O76+O92+O108+O124+O141+O157</f>
        <v>0</v>
      </c>
      <c r="P175" s="4" t="e">
        <f t="shared" si="65"/>
        <v>#DIV/0!</v>
      </c>
    </row>
    <row r="176" spans="1:16" ht="36.75" customHeight="1">
      <c r="A176" s="5" t="s">
        <v>7</v>
      </c>
      <c r="B176" s="22">
        <f t="shared" si="60"/>
        <v>3375.563454855001</v>
      </c>
      <c r="C176" s="22">
        <f t="shared" si="60"/>
        <v>4181.908561301999</v>
      </c>
      <c r="D176" s="4">
        <f t="shared" si="66"/>
        <v>23.88771881290659</v>
      </c>
      <c r="E176" s="22">
        <f>E26+E44+E60+E77+E93+E109+E125+E142+E158</f>
        <v>4416.371013013</v>
      </c>
      <c r="F176" s="4">
        <f t="shared" si="61"/>
        <v>5.606589629449089</v>
      </c>
      <c r="G176" s="22">
        <f>G26+G44+G60+G77+G93+G109+G125+G142+G158</f>
        <v>4936.3128146710005</v>
      </c>
      <c r="H176" s="4">
        <f t="shared" si="61"/>
        <v>11.773055300969338</v>
      </c>
      <c r="I176" s="22">
        <f>I26+I44+I60+I77+I93+I109+I125+I142+I158</f>
        <v>5406.045102249999</v>
      </c>
      <c r="J176" s="4">
        <f t="shared" si="62"/>
        <v>9.515853334556267</v>
      </c>
      <c r="K176" s="22">
        <f>K26+K44+K60+K77+K93+K109+K125+K142+K158</f>
        <v>6048.2494434499995</v>
      </c>
      <c r="L176" s="4">
        <f t="shared" si="63"/>
        <v>11.87937446050375</v>
      </c>
      <c r="M176" s="22">
        <f>M26+M44+M60+M77+M93+M109+M125+M142+M158</f>
        <v>6552.49385262</v>
      </c>
      <c r="N176" s="4">
        <f t="shared" si="64"/>
        <v>8.337030638114246</v>
      </c>
      <c r="O176" s="22">
        <f>O26+O44+O60+O77+O93+O109+O125+O142+O158</f>
        <v>7574.5565237</v>
      </c>
      <c r="P176" s="4">
        <f t="shared" si="65"/>
        <v>15.598071422399432</v>
      </c>
    </row>
    <row r="177" spans="1:16" ht="36.75" customHeight="1">
      <c r="A177" s="5" t="s">
        <v>8</v>
      </c>
      <c r="B177" s="22">
        <f t="shared" si="60"/>
        <v>467.1208529954546</v>
      </c>
      <c r="C177" s="22">
        <f t="shared" si="60"/>
        <v>370.16355480636366</v>
      </c>
      <c r="D177" s="4">
        <f t="shared" si="66"/>
        <v>-20.75636263449673</v>
      </c>
      <c r="E177" s="22">
        <f>E27+E45+E61+E78+E94+E110+E126+E143+E159</f>
        <v>247.35718507818186</v>
      </c>
      <c r="F177" s="4">
        <f t="shared" si="61"/>
        <v>-33.176245509210936</v>
      </c>
      <c r="G177" s="22">
        <f>G27+G45+G61+G78+G94+G110+G126+G143+G159</f>
        <v>441.5353070109091</v>
      </c>
      <c r="H177" s="4">
        <f t="shared" si="61"/>
        <v>78.50110433272987</v>
      </c>
      <c r="I177" s="22">
        <f>I27+I45+I61+I78+I94+I110+I126+I143+I159</f>
        <v>787.75696017</v>
      </c>
      <c r="J177" s="4">
        <f t="shared" si="62"/>
        <v>78.41312974559851</v>
      </c>
      <c r="K177" s="22">
        <f>K27+K45+K61+K78+K94+K110+K126+K143+K159</f>
        <v>984.5066077499997</v>
      </c>
      <c r="L177" s="4">
        <f t="shared" si="63"/>
        <v>24.975932619819783</v>
      </c>
      <c r="M177" s="22">
        <f>M27+M45+M61+M78+M94+M110+M126+M143+M159</f>
        <v>1196.5096965799999</v>
      </c>
      <c r="N177" s="4">
        <f t="shared" si="64"/>
        <v>21.53394270400215</v>
      </c>
      <c r="O177" s="22">
        <f>O27+O45+O61+O78+O94+O110+O126+O143+O159</f>
        <v>1343.5539423500002</v>
      </c>
      <c r="P177" s="4">
        <f t="shared" si="65"/>
        <v>12.289432019673464</v>
      </c>
    </row>
    <row r="178" spans="1:16" ht="36.75" customHeight="1">
      <c r="A178" s="5" t="s">
        <v>9</v>
      </c>
      <c r="B178" s="78">
        <v>0</v>
      </c>
      <c r="C178" s="78">
        <v>0</v>
      </c>
      <c r="D178" s="4" t="e">
        <f t="shared" si="66"/>
        <v>#DIV/0!</v>
      </c>
      <c r="E178" s="78">
        <v>0</v>
      </c>
      <c r="F178" s="4" t="e">
        <f t="shared" si="61"/>
        <v>#DIV/0!</v>
      </c>
      <c r="G178" s="78">
        <v>0</v>
      </c>
      <c r="H178" s="4" t="e">
        <f t="shared" si="61"/>
        <v>#DIV/0!</v>
      </c>
      <c r="I178" s="78">
        <v>0</v>
      </c>
      <c r="J178" s="4" t="e">
        <f t="shared" si="62"/>
        <v>#DIV/0!</v>
      </c>
      <c r="K178" s="78">
        <v>0</v>
      </c>
      <c r="L178" s="4" t="e">
        <f t="shared" si="63"/>
        <v>#DIV/0!</v>
      </c>
      <c r="M178" s="78">
        <v>0</v>
      </c>
      <c r="N178" s="4" t="e">
        <f t="shared" si="64"/>
        <v>#DIV/0!</v>
      </c>
      <c r="O178" s="78">
        <v>0</v>
      </c>
      <c r="P178" s="4" t="e">
        <f t="shared" si="65"/>
        <v>#DIV/0!</v>
      </c>
    </row>
    <row r="179" spans="1:16" ht="36.75" customHeight="1">
      <c r="A179" s="5" t="s">
        <v>10</v>
      </c>
      <c r="B179" s="22">
        <f>B29+B47+B63+B80+B96+B112+B128+B145+B161</f>
        <v>384.29087398</v>
      </c>
      <c r="C179" s="22">
        <f>C29+C47+C63+C80+C96+C112+C128+C145+C161</f>
        <v>412.98786090000004</v>
      </c>
      <c r="D179" s="4">
        <f t="shared" si="66"/>
        <v>7.4675171499111705</v>
      </c>
      <c r="E179" s="22">
        <f>E29+E47+E63+E80+E96+E112+E128+E145+E161</f>
        <v>423.61077814000004</v>
      </c>
      <c r="F179" s="4">
        <f t="shared" si="61"/>
        <v>2.5722105286218575</v>
      </c>
      <c r="G179" s="22">
        <f>G29+G47+G63+G80+G96+G112+G128+G145+G161</f>
        <v>500.36280859</v>
      </c>
      <c r="H179" s="4">
        <f t="shared" si="61"/>
        <v>18.11852634793773</v>
      </c>
      <c r="I179" s="22">
        <f>I29+I47+I63+I80+I96+I112+I128+I145+I161</f>
        <v>572.93825523</v>
      </c>
      <c r="J179" s="4">
        <f t="shared" si="62"/>
        <v>14.504564566761937</v>
      </c>
      <c r="K179" s="22">
        <f>K29+K47+K63+K80+K96+K112+K128+K145+K161</f>
        <v>633.9122601399998</v>
      </c>
      <c r="L179" s="4">
        <f t="shared" si="63"/>
        <v>10.642334379561106</v>
      </c>
      <c r="M179" s="22">
        <f>M29+M47+M63+M80+M96+M112+M128+M145+M161</f>
        <v>684.25823647</v>
      </c>
      <c r="N179" s="4">
        <f t="shared" si="64"/>
        <v>7.942104845689729</v>
      </c>
      <c r="O179" s="22">
        <f>O29+O47+O63+O80+O96+O112+O128+O145+O161</f>
        <v>591.3401871</v>
      </c>
      <c r="P179" s="4">
        <f t="shared" si="65"/>
        <v>-13.57938339907347</v>
      </c>
    </row>
    <row r="180" spans="1:16" ht="36.75" customHeight="1">
      <c r="A180" s="5" t="s">
        <v>11</v>
      </c>
      <c r="B180" s="22">
        <f>B30+B48+B64+B81+B97+B113+B129+B146+B162</f>
        <v>14.36224364</v>
      </c>
      <c r="C180" s="22">
        <f>C30+C48+C64+C81+C97+C113+C129+C146+C162</f>
        <v>15.80389505</v>
      </c>
      <c r="D180" s="4">
        <f t="shared" si="66"/>
        <v>10.037786895529914</v>
      </c>
      <c r="E180" s="22">
        <f>E30+E48+E64+E81+E97+E113+E129+E146+E162</f>
        <v>14.115497689999998</v>
      </c>
      <c r="F180" s="4">
        <f t="shared" si="61"/>
        <v>-10.683425539452704</v>
      </c>
      <c r="G180" s="22">
        <f>G30+G48+G64+G81+G97+G113+G129+G146+G162</f>
        <v>15.628374679999999</v>
      </c>
      <c r="H180" s="4">
        <f t="shared" si="61"/>
        <v>10.717843771614126</v>
      </c>
      <c r="I180" s="22">
        <f>I30+I48+I64+I81+I97+I113+I129+I146+I162</f>
        <v>17.434900499999998</v>
      </c>
      <c r="J180" s="4">
        <f t="shared" si="62"/>
        <v>11.559268682698356</v>
      </c>
      <c r="K180" s="22">
        <f>K30+K48+K64+K81+K97+K113+K129+K146+K162</f>
        <v>17.16853584</v>
      </c>
      <c r="L180" s="4">
        <f t="shared" si="63"/>
        <v>-1.5277670210965482</v>
      </c>
      <c r="M180" s="22">
        <f>M30+M48+M64+M81+M97+M113+M129+M146+M162</f>
        <v>18.315405490000003</v>
      </c>
      <c r="N180" s="4">
        <f t="shared" si="64"/>
        <v>6.680066726062779</v>
      </c>
      <c r="O180" s="22">
        <f>O30+O48+O64+O81+O97+O113+O129+O146+O162</f>
        <v>20.445574320000002</v>
      </c>
      <c r="P180" s="4">
        <f t="shared" si="65"/>
        <v>11.630475946399581</v>
      </c>
    </row>
    <row r="181" spans="1:16" ht="36.75" customHeight="1">
      <c r="A181" s="3" t="s">
        <v>3</v>
      </c>
      <c r="B181" s="76">
        <f>SUM(B173:B180)</f>
        <v>10206.332681620455</v>
      </c>
      <c r="C181" s="76">
        <f>SUM(C173:C180)</f>
        <v>11268.499732508362</v>
      </c>
      <c r="D181" s="4">
        <f t="shared" si="66"/>
        <v>10.406941298324082</v>
      </c>
      <c r="E181" s="76">
        <f>SUM(E173:E180)</f>
        <v>11145.280378751184</v>
      </c>
      <c r="F181" s="4">
        <f t="shared" si="61"/>
        <v>-1.0934849951826713</v>
      </c>
      <c r="G181" s="76">
        <f>SUM(G173:G180)</f>
        <v>12687.141763481908</v>
      </c>
      <c r="H181" s="4">
        <f t="shared" si="61"/>
        <v>13.83420903138812</v>
      </c>
      <c r="I181" s="76">
        <f>SUM(I173:I180)</f>
        <v>14315.896211349998</v>
      </c>
      <c r="J181" s="4">
        <f t="shared" si="62"/>
        <v>12.837835962046414</v>
      </c>
      <c r="K181" s="76">
        <f>SUM(K173:K180)</f>
        <v>16919.91186823</v>
      </c>
      <c r="L181" s="4">
        <f t="shared" si="63"/>
        <v>18.189679629106788</v>
      </c>
      <c r="M181" s="76">
        <f>SUM(M173:M180)</f>
        <v>18967.94526592</v>
      </c>
      <c r="N181" s="4">
        <f t="shared" si="64"/>
        <v>12.104279346368994</v>
      </c>
      <c r="O181" s="76">
        <f>SUM(O173:O180)</f>
        <v>19006.318968490003</v>
      </c>
      <c r="P181" s="4">
        <f t="shared" si="65"/>
        <v>0.20230816797510248</v>
      </c>
    </row>
  </sheetData>
  <sheetProtection/>
  <mergeCells count="22">
    <mergeCell ref="A53:P53"/>
    <mergeCell ref="A1:P1"/>
    <mergeCell ref="A2:P2"/>
    <mergeCell ref="A18:P18"/>
    <mergeCell ref="A52:P52"/>
    <mergeCell ref="A36:P36"/>
    <mergeCell ref="A37:P37"/>
    <mergeCell ref="A19:P19"/>
    <mergeCell ref="A117:P117"/>
    <mergeCell ref="A69:P69"/>
    <mergeCell ref="A70:P70"/>
    <mergeCell ref="A85:P85"/>
    <mergeCell ref="A86:P86"/>
    <mergeCell ref="A101:P101"/>
    <mergeCell ref="A102:P102"/>
    <mergeCell ref="A135:P135"/>
    <mergeCell ref="A169:P169"/>
    <mergeCell ref="A168:P168"/>
    <mergeCell ref="A150:P150"/>
    <mergeCell ref="A151:P151"/>
    <mergeCell ref="A118:P118"/>
    <mergeCell ref="A134:P134"/>
  </mergeCells>
  <printOptions horizontalCentered="1"/>
  <pageMargins left="0.24" right="0.17" top="0.41" bottom="0.2362204724409449" header="0.37" footer="0.2362204724409449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9"/>
  <sheetViews>
    <sheetView zoomScale="75" zoomScaleNormal="75" zoomScalePageLayoutView="0" workbookViewId="0" topLeftCell="A1">
      <selection activeCell="B18" sqref="B18:P18"/>
    </sheetView>
  </sheetViews>
  <sheetFormatPr defaultColWidth="9.140625" defaultRowHeight="30" customHeight="1"/>
  <cols>
    <col min="1" max="1" width="31.28125" style="2" customWidth="1"/>
    <col min="2" max="16" width="16.8515625" style="2" customWidth="1"/>
    <col min="17" max="16384" width="9.140625" style="2" customWidth="1"/>
  </cols>
  <sheetData>
    <row r="1" spans="1:16" ht="30" customHeight="1">
      <c r="A1" s="241" t="s">
        <v>113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0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0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30" customHeight="1">
      <c r="A6" s="5" t="s">
        <v>22</v>
      </c>
      <c r="B6" s="30">
        <f>B33</f>
        <v>1664.3386581</v>
      </c>
      <c r="C6" s="30">
        <f>C33</f>
        <v>1741.0439283499998</v>
      </c>
      <c r="D6" s="65">
        <f>(C6-B6)/B6*100</f>
        <v>4.608753745921284</v>
      </c>
      <c r="E6" s="30">
        <f>E33</f>
        <v>1764.1298191899996</v>
      </c>
      <c r="F6" s="65">
        <f aca="true" t="shared" si="0" ref="F6:F18">(E6-C6)/C6*100</f>
        <v>1.325979802352172</v>
      </c>
      <c r="G6" s="30">
        <f>G33</f>
        <v>2006.49202472</v>
      </c>
      <c r="H6" s="65">
        <f>(G6-E6)/E6*100</f>
        <v>13.738343000249328</v>
      </c>
      <c r="I6" s="30">
        <f>I33</f>
        <v>2317.1191904</v>
      </c>
      <c r="J6" s="65">
        <f>(I6-G6)/G6*100</f>
        <v>15.481106421210287</v>
      </c>
      <c r="K6" s="30">
        <f>K33</f>
        <v>2746.7102528754544</v>
      </c>
      <c r="L6" s="65">
        <f>(K6-I6)/I6*100</f>
        <v>18.53987763146939</v>
      </c>
      <c r="M6" s="30">
        <f>M33</f>
        <v>3052.0511924003636</v>
      </c>
      <c r="N6" s="65">
        <f>(M6-K6)/K6*100</f>
        <v>11.116605372017533</v>
      </c>
      <c r="O6" s="30">
        <f>O33</f>
        <v>2837.9044281754545</v>
      </c>
      <c r="P6" s="65">
        <f>(O6-M6)/M6*100</f>
        <v>-7.016486642102744</v>
      </c>
    </row>
    <row r="7" spans="1:16" ht="30" customHeight="1">
      <c r="A7" s="5" t="s">
        <v>23</v>
      </c>
      <c r="B7" s="30">
        <f>B49</f>
        <v>221.25931864999998</v>
      </c>
      <c r="C7" s="30">
        <f>C49</f>
        <v>219.28857562999997</v>
      </c>
      <c r="D7" s="65">
        <f aca="true" t="shared" si="1" ref="D7:D18">(C7-B7)/B7*100</f>
        <v>-0.890693794062271</v>
      </c>
      <c r="E7" s="30">
        <f>E49</f>
        <v>225.80136925</v>
      </c>
      <c r="F7" s="65">
        <f t="shared" si="0"/>
        <v>2.969964851697927</v>
      </c>
      <c r="G7" s="30">
        <f>G49</f>
        <v>278.94583709</v>
      </c>
      <c r="H7" s="65">
        <f aca="true" t="shared" si="2" ref="H7:H16">(G7-E7)/E7*100</f>
        <v>23.535936923907737</v>
      </c>
      <c r="I7" s="30">
        <f>I49</f>
        <v>370.6029251500001</v>
      </c>
      <c r="J7" s="65">
        <f aca="true" t="shared" si="3" ref="J7:J18">(I7-G7)/G7*100</f>
        <v>32.85838176191443</v>
      </c>
      <c r="K7" s="30">
        <f>K49</f>
        <v>635.3741034663637</v>
      </c>
      <c r="L7" s="65">
        <f aca="true" t="shared" si="4" ref="L7:L18">(K7-I7)/I7*100</f>
        <v>71.44335900996964</v>
      </c>
      <c r="M7" s="30">
        <f>M49</f>
        <v>539.8256922763636</v>
      </c>
      <c r="N7" s="65">
        <f aca="true" t="shared" si="5" ref="N7:N18">(M7-K7)/K7*100</f>
        <v>-15.038134331998062</v>
      </c>
      <c r="O7" s="30">
        <f>O49</f>
        <v>521.37596803</v>
      </c>
      <c r="P7" s="65">
        <f aca="true" t="shared" si="6" ref="P7:P18">(O7-M7)/M7*100</f>
        <v>-3.417718813745959</v>
      </c>
    </row>
    <row r="8" spans="1:16" ht="30" customHeight="1">
      <c r="A8" s="5" t="s">
        <v>24</v>
      </c>
      <c r="B8" s="30">
        <f>B65</f>
        <v>787.88783861</v>
      </c>
      <c r="C8" s="30">
        <f>C65</f>
        <v>887.79985224</v>
      </c>
      <c r="D8" s="65">
        <f t="shared" si="1"/>
        <v>12.68099451899978</v>
      </c>
      <c r="E8" s="30">
        <f>E65</f>
        <v>870.2431984200001</v>
      </c>
      <c r="F8" s="65">
        <f t="shared" si="0"/>
        <v>-1.9775463777903093</v>
      </c>
      <c r="G8" s="30">
        <f>G65</f>
        <v>968.73036994</v>
      </c>
      <c r="H8" s="65">
        <f t="shared" si="2"/>
        <v>11.317200950126539</v>
      </c>
      <c r="I8" s="30">
        <f>I65</f>
        <v>873.545390794</v>
      </c>
      <c r="J8" s="65">
        <f t="shared" si="3"/>
        <v>-9.82574533633083</v>
      </c>
      <c r="K8" s="30">
        <f>K65</f>
        <v>1000.0339632554544</v>
      </c>
      <c r="L8" s="65">
        <f t="shared" si="4"/>
        <v>14.479908404814996</v>
      </c>
      <c r="M8" s="30">
        <f>M65</f>
        <v>1123.092622669091</v>
      </c>
      <c r="N8" s="65">
        <f t="shared" si="5"/>
        <v>12.305448008289478</v>
      </c>
      <c r="O8" s="30">
        <f>O65</f>
        <v>1075.5129631490909</v>
      </c>
      <c r="P8" s="65">
        <f t="shared" si="6"/>
        <v>-4.236485803541699</v>
      </c>
    </row>
    <row r="9" spans="1:16" ht="30" customHeight="1">
      <c r="A9" s="5" t="s">
        <v>25</v>
      </c>
      <c r="B9" s="30">
        <f>B82</f>
        <v>455.59821498</v>
      </c>
      <c r="C9" s="30">
        <f>C82</f>
        <v>489.75068713</v>
      </c>
      <c r="D9" s="65">
        <f t="shared" si="1"/>
        <v>7.496182168206965</v>
      </c>
      <c r="E9" s="30">
        <f>E82</f>
        <v>486.20762362999994</v>
      </c>
      <c r="F9" s="65">
        <f t="shared" si="0"/>
        <v>-0.7234422723861536</v>
      </c>
      <c r="G9" s="30">
        <f>G82</f>
        <v>492.05155957</v>
      </c>
      <c r="H9" s="65">
        <f t="shared" si="2"/>
        <v>1.201942473951671</v>
      </c>
      <c r="I9" s="30">
        <f>I82</f>
        <v>622.3368642199998</v>
      </c>
      <c r="J9" s="65">
        <f t="shared" si="3"/>
        <v>26.477978194775996</v>
      </c>
      <c r="K9" s="30">
        <f>K82</f>
        <v>712.8982881981818</v>
      </c>
      <c r="L9" s="65">
        <f t="shared" si="4"/>
        <v>14.55183344982887</v>
      </c>
      <c r="M9" s="30">
        <f>M82</f>
        <v>863.3962823572728</v>
      </c>
      <c r="N9" s="65">
        <f t="shared" si="5"/>
        <v>21.110724580285893</v>
      </c>
      <c r="O9" s="30">
        <f>O82</f>
        <v>873.2864404063637</v>
      </c>
      <c r="P9" s="65">
        <f t="shared" si="6"/>
        <v>1.145494629892139</v>
      </c>
    </row>
    <row r="10" spans="1:16" ht="30" customHeight="1">
      <c r="A10" s="5" t="s">
        <v>26</v>
      </c>
      <c r="B10" s="30">
        <f>B98</f>
        <v>689.43265399</v>
      </c>
      <c r="C10" s="30">
        <f>C98</f>
        <v>734.83721309</v>
      </c>
      <c r="D10" s="65">
        <f t="shared" si="1"/>
        <v>6.585785984639278</v>
      </c>
      <c r="E10" s="30">
        <f>E98</f>
        <v>730.0013510000001</v>
      </c>
      <c r="F10" s="65">
        <f t="shared" si="0"/>
        <v>-0.658086172536772</v>
      </c>
      <c r="G10" s="30">
        <f>G98</f>
        <v>817.61700688</v>
      </c>
      <c r="H10" s="65">
        <f t="shared" si="2"/>
        <v>12.002122428948743</v>
      </c>
      <c r="I10" s="30">
        <f>I98</f>
        <v>976.6930456599999</v>
      </c>
      <c r="J10" s="65">
        <f t="shared" si="3"/>
        <v>19.456057963743806</v>
      </c>
      <c r="K10" s="30">
        <f>K98</f>
        <v>1095.9392825963635</v>
      </c>
      <c r="L10" s="65">
        <f t="shared" si="4"/>
        <v>12.209182553949988</v>
      </c>
      <c r="M10" s="30">
        <f>M98</f>
        <v>1238.2131423109088</v>
      </c>
      <c r="N10" s="65">
        <f t="shared" si="5"/>
        <v>12.981910765848975</v>
      </c>
      <c r="O10" s="30">
        <f>O98</f>
        <v>1194.0798407445452</v>
      </c>
      <c r="P10" s="65">
        <f t="shared" si="6"/>
        <v>-3.5642733918973324</v>
      </c>
    </row>
    <row r="11" spans="1:16" ht="30" customHeight="1">
      <c r="A11" s="5" t="s">
        <v>27</v>
      </c>
      <c r="B11" s="30">
        <f>B116</f>
        <v>367.17433758</v>
      </c>
      <c r="C11" s="30">
        <f>C116</f>
        <v>378.91250528999996</v>
      </c>
      <c r="D11" s="65">
        <f t="shared" si="1"/>
        <v>3.1968921867919096</v>
      </c>
      <c r="E11" s="30">
        <f>E116</f>
        <v>407.71646477</v>
      </c>
      <c r="F11" s="65">
        <f t="shared" si="0"/>
        <v>7.6017442227078265</v>
      </c>
      <c r="G11" s="30">
        <f>G116</f>
        <v>489.12289844</v>
      </c>
      <c r="H11" s="65">
        <f t="shared" si="2"/>
        <v>19.966432730628807</v>
      </c>
      <c r="I11" s="30">
        <f>I116</f>
        <v>614.68957921</v>
      </c>
      <c r="J11" s="65">
        <f t="shared" si="3"/>
        <v>25.671805832538254</v>
      </c>
      <c r="K11" s="30">
        <f>K116</f>
        <v>716.341538670909</v>
      </c>
      <c r="L11" s="65">
        <f t="shared" si="4"/>
        <v>16.53712099553603</v>
      </c>
      <c r="M11" s="30">
        <f>M116</f>
        <v>771.8618713818181</v>
      </c>
      <c r="N11" s="65">
        <f t="shared" si="5"/>
        <v>7.750539332665367</v>
      </c>
      <c r="O11" s="30">
        <f>O116</f>
        <v>817.6695215536364</v>
      </c>
      <c r="P11" s="65">
        <f t="shared" si="6"/>
        <v>5.934695295909824</v>
      </c>
    </row>
    <row r="12" spans="1:16" ht="30" customHeight="1">
      <c r="A12" s="5" t="s">
        <v>28</v>
      </c>
      <c r="B12" s="30">
        <f>B131</f>
        <v>3944.9980158700005</v>
      </c>
      <c r="C12" s="30">
        <f>C131</f>
        <v>4453.976088609999</v>
      </c>
      <c r="D12" s="65">
        <f t="shared" si="1"/>
        <v>12.901858776416967</v>
      </c>
      <c r="E12" s="30">
        <f>E131</f>
        <v>4534.4104664735</v>
      </c>
      <c r="F12" s="65">
        <f t="shared" si="0"/>
        <v>1.8059005316439016</v>
      </c>
      <c r="G12" s="30">
        <f>G131</f>
        <v>5020.108042349999</v>
      </c>
      <c r="H12" s="65">
        <f t="shared" si="2"/>
        <v>10.711372061873258</v>
      </c>
      <c r="I12" s="30">
        <f>I131</f>
        <v>5699.645975019999</v>
      </c>
      <c r="J12" s="65">
        <f t="shared" si="3"/>
        <v>13.53632087073363</v>
      </c>
      <c r="K12" s="30">
        <f>K131</f>
        <v>6476.5197341174535</v>
      </c>
      <c r="L12" s="65">
        <f t="shared" si="4"/>
        <v>13.63021076225227</v>
      </c>
      <c r="M12" s="30">
        <f>M131</f>
        <v>6660.701311205363</v>
      </c>
      <c r="N12" s="65">
        <f t="shared" si="5"/>
        <v>2.843835650151192</v>
      </c>
      <c r="O12" s="30">
        <f>O131</f>
        <v>6646.609443737544</v>
      </c>
      <c r="P12" s="65">
        <f t="shared" si="6"/>
        <v>-0.21156732316027765</v>
      </c>
    </row>
    <row r="13" spans="1:16" ht="30" customHeight="1">
      <c r="A13" s="5" t="s">
        <v>29</v>
      </c>
      <c r="B13" s="30">
        <f>B148</f>
        <v>562.82237984</v>
      </c>
      <c r="C13" s="30">
        <f>C148</f>
        <v>564.62034505</v>
      </c>
      <c r="D13" s="65">
        <f t="shared" si="1"/>
        <v>0.31945517349737296</v>
      </c>
      <c r="E13" s="30">
        <f>E148</f>
        <v>597.4386748000001</v>
      </c>
      <c r="F13" s="65">
        <f t="shared" si="0"/>
        <v>5.812459653237231</v>
      </c>
      <c r="G13" s="30">
        <f>G148</f>
        <v>679.40198648</v>
      </c>
      <c r="H13" s="65">
        <f t="shared" si="2"/>
        <v>13.719117147452527</v>
      </c>
      <c r="I13" s="30">
        <f>I148</f>
        <v>791.7285690499999</v>
      </c>
      <c r="J13" s="65">
        <f t="shared" si="3"/>
        <v>16.53315486343615</v>
      </c>
      <c r="K13" s="30">
        <f>K148</f>
        <v>949.3503605572728</v>
      </c>
      <c r="L13" s="65">
        <f t="shared" si="4"/>
        <v>19.90856433239541</v>
      </c>
      <c r="M13" s="30">
        <f>M148</f>
        <v>1094.167427256</v>
      </c>
      <c r="N13" s="65">
        <f t="shared" si="5"/>
        <v>15.254333143531865</v>
      </c>
      <c r="O13" s="30">
        <f>O148</f>
        <v>1013.4469611943637</v>
      </c>
      <c r="P13" s="65">
        <f t="shared" si="6"/>
        <v>-7.377341351137703</v>
      </c>
    </row>
    <row r="14" spans="1:16" ht="30" customHeight="1">
      <c r="A14" s="5" t="s">
        <v>30</v>
      </c>
      <c r="B14" s="30">
        <f>B163</f>
        <v>826.2476436299999</v>
      </c>
      <c r="C14" s="30">
        <f>C163</f>
        <v>926.05346145</v>
      </c>
      <c r="D14" s="65">
        <f t="shared" si="1"/>
        <v>12.07940725634238</v>
      </c>
      <c r="E14" s="30">
        <f>E163</f>
        <v>876.40277077</v>
      </c>
      <c r="F14" s="65">
        <f t="shared" si="0"/>
        <v>-5.361536104217758</v>
      </c>
      <c r="G14" s="30">
        <f>G163</f>
        <v>1104.58149359</v>
      </c>
      <c r="H14" s="65">
        <f t="shared" si="2"/>
        <v>26.035828551697094</v>
      </c>
      <c r="I14" s="30">
        <f>I163</f>
        <v>1279.9026053600003</v>
      </c>
      <c r="J14" s="65">
        <f t="shared" si="3"/>
        <v>15.872175370256217</v>
      </c>
      <c r="K14" s="30">
        <f>K163</f>
        <v>1524.747435110909</v>
      </c>
      <c r="L14" s="65">
        <f t="shared" si="4"/>
        <v>19.129957914418092</v>
      </c>
      <c r="M14" s="30">
        <f>M163</f>
        <v>1805.1518628672727</v>
      </c>
      <c r="N14" s="65">
        <f t="shared" si="5"/>
        <v>18.390221311371956</v>
      </c>
      <c r="O14" s="30">
        <f>O163</f>
        <v>1722.5652800727275</v>
      </c>
      <c r="P14" s="65">
        <f t="shared" si="6"/>
        <v>-4.575049030133456</v>
      </c>
    </row>
    <row r="15" spans="1:16" ht="30" customHeight="1">
      <c r="A15" s="5" t="s">
        <v>31</v>
      </c>
      <c r="B15" s="30">
        <f>B181</f>
        <v>617.4703117600001</v>
      </c>
      <c r="C15" s="30">
        <f>C181</f>
        <v>618.82448017</v>
      </c>
      <c r="D15" s="65">
        <f t="shared" si="1"/>
        <v>0.2193090719034091</v>
      </c>
      <c r="E15" s="30">
        <f>E181</f>
        <v>696.90307017</v>
      </c>
      <c r="F15" s="65">
        <f t="shared" si="0"/>
        <v>12.617243257498581</v>
      </c>
      <c r="G15" s="30">
        <f>G181</f>
        <v>704.76935813</v>
      </c>
      <c r="H15" s="65">
        <f t="shared" si="2"/>
        <v>1.1287492187516335</v>
      </c>
      <c r="I15" s="30">
        <f>I181</f>
        <v>923.9385390099999</v>
      </c>
      <c r="J15" s="65">
        <f t="shared" si="3"/>
        <v>31.098000835554558</v>
      </c>
      <c r="K15" s="30">
        <f>K181</f>
        <v>1178.1630936809088</v>
      </c>
      <c r="L15" s="65">
        <f t="shared" si="4"/>
        <v>27.51531015724385</v>
      </c>
      <c r="M15" s="30">
        <f>M181</f>
        <v>1310.7359830845458</v>
      </c>
      <c r="N15" s="65">
        <f t="shared" si="5"/>
        <v>11.252507408752928</v>
      </c>
      <c r="O15" s="30">
        <f>O181</f>
        <v>1190.4530285136364</v>
      </c>
      <c r="P15" s="65">
        <f t="shared" si="6"/>
        <v>-9.176749255624186</v>
      </c>
    </row>
    <row r="16" spans="1:16" ht="30" customHeight="1">
      <c r="A16" s="5" t="s">
        <v>32</v>
      </c>
      <c r="B16" s="30">
        <f>B196</f>
        <v>535.03155519</v>
      </c>
      <c r="C16" s="30">
        <f>C196</f>
        <v>738.2839417600001</v>
      </c>
      <c r="D16" s="65">
        <f t="shared" si="1"/>
        <v>37.98885964731955</v>
      </c>
      <c r="E16" s="30">
        <f>E196</f>
        <v>557.29778422</v>
      </c>
      <c r="F16" s="65">
        <f t="shared" si="0"/>
        <v>-24.514437779663186</v>
      </c>
      <c r="G16" s="30">
        <f>G196</f>
        <v>683.6556426900001</v>
      </c>
      <c r="H16" s="65">
        <f t="shared" si="2"/>
        <v>22.673310759139646</v>
      </c>
      <c r="I16" s="30">
        <f>I196</f>
        <v>992.3832039655001</v>
      </c>
      <c r="J16" s="65">
        <f t="shared" si="3"/>
        <v>45.15834317709139</v>
      </c>
      <c r="K16" s="30">
        <f>K196</f>
        <v>1243.5436518872725</v>
      </c>
      <c r="L16" s="65">
        <f t="shared" si="4"/>
        <v>25.308816888289847</v>
      </c>
      <c r="M16" s="30">
        <f>M196</f>
        <v>1245.7441322518182</v>
      </c>
      <c r="N16" s="65">
        <f t="shared" si="5"/>
        <v>0.17695240221009606</v>
      </c>
      <c r="O16" s="30">
        <f>O196</f>
        <v>1168.3971867427272</v>
      </c>
      <c r="P16" s="65">
        <f t="shared" si="6"/>
        <v>-6.208895029613987</v>
      </c>
    </row>
    <row r="17" spans="1:16" ht="30" customHeight="1">
      <c r="A17" s="5" t="s">
        <v>321</v>
      </c>
      <c r="B17" s="30">
        <f>B197</f>
        <v>0</v>
      </c>
      <c r="C17" s="30">
        <f>C197</f>
        <v>0</v>
      </c>
      <c r="D17" s="65" t="e">
        <f>(C17-B17)/B17*100</f>
        <v>#DIV/0!</v>
      </c>
      <c r="E17" s="30">
        <f>E197</f>
        <v>0</v>
      </c>
      <c r="F17" s="65" t="e">
        <f>(E17-C17)/C17*100</f>
        <v>#DIV/0!</v>
      </c>
      <c r="G17" s="30">
        <f>G197</f>
        <v>0</v>
      </c>
      <c r="H17" s="65" t="e">
        <f>(G17-E17)/E17*100</f>
        <v>#DIV/0!</v>
      </c>
      <c r="I17" s="30">
        <f>I214</f>
        <v>191.51953720600002</v>
      </c>
      <c r="J17" s="65" t="e">
        <f t="shared" si="3"/>
        <v>#DIV/0!</v>
      </c>
      <c r="K17" s="30">
        <f>K214</f>
        <v>273.7924283982727</v>
      </c>
      <c r="L17" s="65">
        <f t="shared" si="4"/>
        <v>42.957962614424694</v>
      </c>
      <c r="M17" s="30">
        <f>M214</f>
        <v>333.0145289045455</v>
      </c>
      <c r="N17" s="65">
        <f t="shared" si="5"/>
        <v>21.630291550694473</v>
      </c>
      <c r="O17" s="30">
        <f>O214</f>
        <v>330.91937470636367</v>
      </c>
      <c r="P17" s="65">
        <f t="shared" si="6"/>
        <v>-0.6291479849464409</v>
      </c>
    </row>
    <row r="18" spans="1:16" ht="30" customHeight="1">
      <c r="A18" s="3" t="s">
        <v>135</v>
      </c>
      <c r="B18" s="30">
        <f>SUM(B6:B16)</f>
        <v>10672.260928200001</v>
      </c>
      <c r="C18" s="30">
        <f>SUM(C6:C16)</f>
        <v>11753.391078769999</v>
      </c>
      <c r="D18" s="65">
        <f t="shared" si="1"/>
        <v>10.130282213333613</v>
      </c>
      <c r="E18" s="30">
        <f>SUM(E6:E16)</f>
        <v>11746.552592693499</v>
      </c>
      <c r="F18" s="65">
        <f t="shared" si="0"/>
        <v>-0.05818308971997235</v>
      </c>
      <c r="G18" s="30">
        <f>SUM(G6:G16)</f>
        <v>13245.47621988</v>
      </c>
      <c r="H18" s="65">
        <f>(G18-E18)/E18*100</f>
        <v>12.760540723402118</v>
      </c>
      <c r="I18" s="30">
        <f>SUM(I6:I17)</f>
        <v>15654.105425045502</v>
      </c>
      <c r="J18" s="65">
        <f t="shared" si="3"/>
        <v>18.18454214239889</v>
      </c>
      <c r="K18" s="30">
        <f>SUM(K6:K17)</f>
        <v>18553.414132814818</v>
      </c>
      <c r="L18" s="65">
        <f t="shared" si="4"/>
        <v>18.52107564786564</v>
      </c>
      <c r="M18" s="30">
        <f>SUM(M6:M17)</f>
        <v>20037.95604896536</v>
      </c>
      <c r="N18" s="65">
        <f t="shared" si="5"/>
        <v>8.0014487119375</v>
      </c>
      <c r="O18" s="30">
        <f>SUM(O6:O17)</f>
        <v>19392.22043702646</v>
      </c>
      <c r="P18" s="65">
        <f t="shared" si="6"/>
        <v>-3.222562273122874</v>
      </c>
    </row>
    <row r="20" spans="1:16" ht="30" customHeight="1">
      <c r="A20" s="242" t="s">
        <v>187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</row>
    <row r="21" spans="1:16" ht="30" customHeight="1">
      <c r="A21" s="241" t="s">
        <v>325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 t="s">
        <v>61</v>
      </c>
      <c r="G23" s="1"/>
      <c r="H23" s="1"/>
      <c r="I23" s="1"/>
      <c r="J23" s="1" t="s">
        <v>61</v>
      </c>
      <c r="K23" s="1"/>
      <c r="L23" s="1" t="s">
        <v>61</v>
      </c>
      <c r="M23" s="1"/>
      <c r="N23" s="1"/>
      <c r="O23" s="1"/>
      <c r="P23" s="1" t="s">
        <v>0</v>
      </c>
    </row>
    <row r="24" spans="1:16" ht="30" customHeight="1">
      <c r="A24" s="3" t="s">
        <v>1</v>
      </c>
      <c r="B24" s="3">
        <v>2550</v>
      </c>
      <c r="C24" s="3">
        <v>2551</v>
      </c>
      <c r="D24" s="4" t="s">
        <v>2</v>
      </c>
      <c r="E24" s="3">
        <v>2552</v>
      </c>
      <c r="F24" s="4" t="s">
        <v>2</v>
      </c>
      <c r="G24" s="3">
        <v>2553</v>
      </c>
      <c r="H24" s="4" t="s">
        <v>2</v>
      </c>
      <c r="I24" s="3">
        <v>2554</v>
      </c>
      <c r="J24" s="4" t="s">
        <v>2</v>
      </c>
      <c r="K24" s="3">
        <v>2555</v>
      </c>
      <c r="L24" s="4" t="s">
        <v>2</v>
      </c>
      <c r="M24" s="3">
        <v>2556</v>
      </c>
      <c r="N24" s="4" t="s">
        <v>2</v>
      </c>
      <c r="O24" s="3">
        <v>2557</v>
      </c>
      <c r="P24" s="4" t="s">
        <v>2</v>
      </c>
    </row>
    <row r="25" spans="1:16" ht="30" customHeight="1">
      <c r="A25" s="5" t="s">
        <v>4</v>
      </c>
      <c r="B25" s="78">
        <v>611.35851613</v>
      </c>
      <c r="C25" s="78">
        <v>641.7429408800001</v>
      </c>
      <c r="D25" s="4">
        <f>(C25-B25)/B25*100</f>
        <v>4.969984705919943</v>
      </c>
      <c r="E25" s="78">
        <v>598.16528843</v>
      </c>
      <c r="F25" s="4">
        <f aca="true" t="shared" si="7" ref="F25:H33">(E25-C25)/C25*100</f>
        <v>-6.790515278632209</v>
      </c>
      <c r="G25" s="78">
        <v>631.74960165</v>
      </c>
      <c r="H25" s="4">
        <f t="shared" si="7"/>
        <v>5.614554015353935</v>
      </c>
      <c r="I25" s="78">
        <v>781.82245891</v>
      </c>
      <c r="J25" s="4">
        <f>(I25-G25)/G25*100</f>
        <v>23.755117038149375</v>
      </c>
      <c r="K25" s="78">
        <v>938.95036142</v>
      </c>
      <c r="L25" s="4">
        <f aca="true" t="shared" si="8" ref="L25:L33">(K25-I25)/I25*100</f>
        <v>20.09764502404604</v>
      </c>
      <c r="M25" s="78">
        <v>1118.95627371</v>
      </c>
      <c r="N25" s="4">
        <f aca="true" t="shared" si="9" ref="N25:N33">(M25-K25)/K25*100</f>
        <v>19.17097214998375</v>
      </c>
      <c r="O25" s="78">
        <v>940.5557902099999</v>
      </c>
      <c r="P25" s="4">
        <f aca="true" t="shared" si="10" ref="P25:P33">(O25-M25)/M25*100</f>
        <v>-15.943472295704392</v>
      </c>
    </row>
    <row r="26" spans="1:16" ht="30" customHeight="1">
      <c r="A26" s="5" t="s">
        <v>5</v>
      </c>
      <c r="B26" s="78">
        <v>224.27179289999995</v>
      </c>
      <c r="C26" s="78">
        <v>266.78295673</v>
      </c>
      <c r="D26" s="4">
        <f aca="true" t="shared" si="11" ref="D26:D33">(C26-B26)/B26*100</f>
        <v>18.955198636573652</v>
      </c>
      <c r="E26" s="78">
        <v>263.77956928</v>
      </c>
      <c r="F26" s="4">
        <f t="shared" si="7"/>
        <v>-1.1257793551780941</v>
      </c>
      <c r="G26" s="78">
        <v>321.25065968999996</v>
      </c>
      <c r="H26" s="4">
        <f t="shared" si="7"/>
        <v>21.787544261623566</v>
      </c>
      <c r="I26" s="78">
        <v>394.84544488</v>
      </c>
      <c r="J26" s="4">
        <f aca="true" t="shared" si="12" ref="J26:J33">(I26-G26)*100/G26</f>
        <v>22.9088355058998</v>
      </c>
      <c r="K26" s="78">
        <v>504.64778555</v>
      </c>
      <c r="L26" s="4">
        <f t="shared" si="8"/>
        <v>27.80894197813798</v>
      </c>
      <c r="M26" s="78">
        <v>511.8070033000001</v>
      </c>
      <c r="N26" s="4">
        <f t="shared" si="9"/>
        <v>1.418656329225241</v>
      </c>
      <c r="O26" s="78">
        <v>426.50341828</v>
      </c>
      <c r="P26" s="4">
        <f t="shared" si="10"/>
        <v>-16.667139071951823</v>
      </c>
    </row>
    <row r="27" spans="1:16" ht="30" customHeight="1">
      <c r="A27" s="5" t="s">
        <v>6</v>
      </c>
      <c r="B27" s="78">
        <v>0</v>
      </c>
      <c r="C27" s="78">
        <v>0</v>
      </c>
      <c r="D27" s="4" t="e">
        <f t="shared" si="11"/>
        <v>#DIV/0!</v>
      </c>
      <c r="E27" s="78">
        <v>0</v>
      </c>
      <c r="F27" s="4" t="e">
        <f t="shared" si="7"/>
        <v>#DIV/0!</v>
      </c>
      <c r="G27" s="78">
        <v>0</v>
      </c>
      <c r="H27" s="4" t="e">
        <f t="shared" si="7"/>
        <v>#DIV/0!</v>
      </c>
      <c r="I27" s="78">
        <v>0.43379196</v>
      </c>
      <c r="J27" s="4" t="e">
        <f t="shared" si="12"/>
        <v>#DIV/0!</v>
      </c>
      <c r="K27" s="78">
        <v>0</v>
      </c>
      <c r="L27" s="4">
        <f t="shared" si="8"/>
        <v>-100</v>
      </c>
      <c r="M27" s="78">
        <v>0</v>
      </c>
      <c r="N27" s="4" t="e">
        <f t="shared" si="9"/>
        <v>#DIV/0!</v>
      </c>
      <c r="O27" s="78">
        <v>0</v>
      </c>
      <c r="P27" s="4" t="e">
        <f t="shared" si="10"/>
        <v>#DIV/0!</v>
      </c>
    </row>
    <row r="28" spans="1:16" ht="30" customHeight="1">
      <c r="A28" s="5" t="s">
        <v>7</v>
      </c>
      <c r="B28" s="78">
        <v>667.6046495300001</v>
      </c>
      <c r="C28" s="78">
        <v>685.4928451</v>
      </c>
      <c r="D28" s="4">
        <f t="shared" si="11"/>
        <v>2.6794594049926608</v>
      </c>
      <c r="E28" s="78">
        <v>759.97635463</v>
      </c>
      <c r="F28" s="4">
        <f t="shared" si="7"/>
        <v>10.865687375501972</v>
      </c>
      <c r="G28" s="78">
        <v>879.92282635</v>
      </c>
      <c r="H28" s="4">
        <f t="shared" si="7"/>
        <v>15.78292153292018</v>
      </c>
      <c r="I28" s="78">
        <v>889.96979376</v>
      </c>
      <c r="J28" s="4">
        <f t="shared" si="12"/>
        <v>1.141800974941827</v>
      </c>
      <c r="K28" s="78">
        <v>963.9625696400001</v>
      </c>
      <c r="L28" s="4">
        <f t="shared" si="8"/>
        <v>8.314077219114456</v>
      </c>
      <c r="M28" s="78">
        <v>1047.8033676339999</v>
      </c>
      <c r="N28" s="4">
        <f t="shared" si="9"/>
        <v>8.697515923809245</v>
      </c>
      <c r="O28" s="78">
        <v>1107.9347727</v>
      </c>
      <c r="P28" s="4">
        <f t="shared" si="10"/>
        <v>5.738806242031864</v>
      </c>
    </row>
    <row r="29" spans="1:16" ht="30" customHeight="1">
      <c r="A29" s="61" t="s">
        <v>8</v>
      </c>
      <c r="B29" s="78">
        <v>84.32741169000002</v>
      </c>
      <c r="C29" s="78">
        <v>66.27601569000001</v>
      </c>
      <c r="D29" s="4">
        <f t="shared" si="11"/>
        <v>-21.406320481363284</v>
      </c>
      <c r="E29" s="78">
        <v>62.85390268000001</v>
      </c>
      <c r="F29" s="4">
        <f t="shared" si="7"/>
        <v>-5.163425976007092</v>
      </c>
      <c r="G29" s="78">
        <v>73.10905488</v>
      </c>
      <c r="H29" s="4">
        <f t="shared" si="7"/>
        <v>16.315855917826976</v>
      </c>
      <c r="I29" s="78">
        <v>133.12853056999998</v>
      </c>
      <c r="J29" s="4">
        <f t="shared" si="12"/>
        <v>82.09581670630945</v>
      </c>
      <c r="K29" s="78">
        <v>201.61088253545455</v>
      </c>
      <c r="L29" s="4">
        <f t="shared" si="8"/>
        <v>51.44077807532476</v>
      </c>
      <c r="M29" s="78">
        <v>222.84867784636367</v>
      </c>
      <c r="N29" s="4">
        <f t="shared" si="9"/>
        <v>10.53405205305538</v>
      </c>
      <c r="O29" s="78">
        <v>230.91227856545456</v>
      </c>
      <c r="P29" s="4">
        <f t="shared" si="10"/>
        <v>3.6184198160915693</v>
      </c>
    </row>
    <row r="30" spans="1:16" ht="30" customHeight="1">
      <c r="A30" s="5" t="s">
        <v>9</v>
      </c>
      <c r="B30" s="78">
        <v>0</v>
      </c>
      <c r="C30" s="78">
        <v>0</v>
      </c>
      <c r="D30" s="4" t="e">
        <f t="shared" si="11"/>
        <v>#DIV/0!</v>
      </c>
      <c r="E30" s="78">
        <v>0</v>
      </c>
      <c r="F30" s="4" t="e">
        <f t="shared" si="7"/>
        <v>#DIV/0!</v>
      </c>
      <c r="G30" s="78">
        <v>0</v>
      </c>
      <c r="H30" s="4" t="e">
        <f t="shared" si="7"/>
        <v>#DIV/0!</v>
      </c>
      <c r="I30" s="78">
        <v>0</v>
      </c>
      <c r="J30" s="4" t="e">
        <f t="shared" si="12"/>
        <v>#DIV/0!</v>
      </c>
      <c r="K30" s="78">
        <v>0</v>
      </c>
      <c r="L30" s="4" t="e">
        <f t="shared" si="8"/>
        <v>#DIV/0!</v>
      </c>
      <c r="M30" s="78">
        <v>0</v>
      </c>
      <c r="N30" s="4" t="e">
        <f t="shared" si="9"/>
        <v>#DIV/0!</v>
      </c>
      <c r="O30" s="78">
        <v>0</v>
      </c>
      <c r="P30" s="4" t="e">
        <f t="shared" si="10"/>
        <v>#DIV/0!</v>
      </c>
    </row>
    <row r="31" spans="1:16" ht="30" customHeight="1">
      <c r="A31" s="5" t="s">
        <v>10</v>
      </c>
      <c r="B31" s="94">
        <v>74.36569247999999</v>
      </c>
      <c r="C31" s="94">
        <v>77.52282922</v>
      </c>
      <c r="D31" s="4">
        <f t="shared" si="11"/>
        <v>4.245421019711606</v>
      </c>
      <c r="E31" s="94">
        <v>77.16718968999999</v>
      </c>
      <c r="F31" s="4">
        <f t="shared" si="7"/>
        <v>-0.45875458052589757</v>
      </c>
      <c r="G31" s="94">
        <v>97.75301612000001</v>
      </c>
      <c r="H31" s="4">
        <f t="shared" si="7"/>
        <v>26.676916073655743</v>
      </c>
      <c r="I31" s="94">
        <v>114.12733039</v>
      </c>
      <c r="J31" s="4">
        <f t="shared" si="12"/>
        <v>16.750699794161996</v>
      </c>
      <c r="K31" s="94">
        <v>134.99485033</v>
      </c>
      <c r="L31" s="4">
        <f t="shared" si="8"/>
        <v>18.284419576529793</v>
      </c>
      <c r="M31" s="94">
        <v>147.53218231</v>
      </c>
      <c r="N31" s="4">
        <f t="shared" si="9"/>
        <v>9.28726684710715</v>
      </c>
      <c r="O31" s="94">
        <v>128.36376646</v>
      </c>
      <c r="P31" s="4">
        <f t="shared" si="10"/>
        <v>-12.992701354964456</v>
      </c>
    </row>
    <row r="32" spans="1:16" ht="30" customHeight="1">
      <c r="A32" s="5" t="s">
        <v>11</v>
      </c>
      <c r="B32" s="78">
        <v>2.4105953700000002</v>
      </c>
      <c r="C32" s="78">
        <v>3.226340729999999</v>
      </c>
      <c r="D32" s="4">
        <f t="shared" si="11"/>
        <v>33.839995303732735</v>
      </c>
      <c r="E32" s="78">
        <v>2.1875144799999995</v>
      </c>
      <c r="F32" s="4">
        <f t="shared" si="7"/>
        <v>-32.19828086787349</v>
      </c>
      <c r="G32" s="78">
        <v>2.7068660300000005</v>
      </c>
      <c r="H32" s="4">
        <f t="shared" si="7"/>
        <v>23.741627986846567</v>
      </c>
      <c r="I32" s="78">
        <v>2.79183993</v>
      </c>
      <c r="J32" s="4">
        <f t="shared" si="12"/>
        <v>3.139198580876926</v>
      </c>
      <c r="K32" s="78">
        <v>2.5438034</v>
      </c>
      <c r="L32" s="4">
        <f t="shared" si="8"/>
        <v>-8.884339224992754</v>
      </c>
      <c r="M32" s="78">
        <v>3.1036875999999993</v>
      </c>
      <c r="N32" s="4">
        <f t="shared" si="9"/>
        <v>22.009727638543115</v>
      </c>
      <c r="O32" s="78">
        <v>3.63440196</v>
      </c>
      <c r="P32" s="4">
        <f t="shared" si="10"/>
        <v>17.09947740874438</v>
      </c>
    </row>
    <row r="33" spans="1:16" ht="30" customHeight="1">
      <c r="A33" s="3" t="s">
        <v>3</v>
      </c>
      <c r="B33" s="76">
        <f>SUM(B25:B32)</f>
        <v>1664.3386581</v>
      </c>
      <c r="C33" s="76">
        <f>SUM(C25:C32)</f>
        <v>1741.0439283499998</v>
      </c>
      <c r="D33" s="4">
        <f t="shared" si="11"/>
        <v>4.608753745921284</v>
      </c>
      <c r="E33" s="76">
        <f>SUM(E25:E32)</f>
        <v>1764.1298191899996</v>
      </c>
      <c r="F33" s="4">
        <f t="shared" si="7"/>
        <v>1.325979802352172</v>
      </c>
      <c r="G33" s="76">
        <f>SUM(G25:G32)</f>
        <v>2006.49202472</v>
      </c>
      <c r="H33" s="4">
        <f t="shared" si="7"/>
        <v>13.738343000249328</v>
      </c>
      <c r="I33" s="76">
        <f>SUM(I25:I32)</f>
        <v>2317.1191904</v>
      </c>
      <c r="J33" s="4">
        <f t="shared" si="12"/>
        <v>15.481106421210285</v>
      </c>
      <c r="K33" s="76">
        <f>SUM(K25:K32)</f>
        <v>2746.7102528754544</v>
      </c>
      <c r="L33" s="4">
        <f t="shared" si="8"/>
        <v>18.53987763146939</v>
      </c>
      <c r="M33" s="76">
        <f>SUM(M25:M32)</f>
        <v>3052.0511924003636</v>
      </c>
      <c r="N33" s="4">
        <f t="shared" si="9"/>
        <v>11.116605372017533</v>
      </c>
      <c r="O33" s="76">
        <f>SUM(O25:O32)</f>
        <v>2837.9044281754545</v>
      </c>
      <c r="P33" s="4">
        <f t="shared" si="10"/>
        <v>-7.016486642102744</v>
      </c>
    </row>
    <row r="34" spans="1:16" ht="30" customHeight="1">
      <c r="A34" s="19"/>
      <c r="B34" s="77"/>
      <c r="C34" s="77"/>
      <c r="D34" s="13"/>
      <c r="E34" s="77"/>
      <c r="F34" s="13"/>
      <c r="G34" s="77"/>
      <c r="H34" s="13"/>
      <c r="I34" s="77"/>
      <c r="J34" s="13"/>
      <c r="K34" s="77"/>
      <c r="L34" s="13"/>
      <c r="M34" s="13"/>
      <c r="N34" s="13"/>
      <c r="O34" s="77"/>
      <c r="P34" s="13"/>
    </row>
    <row r="35" spans="1:16" ht="30" customHeight="1">
      <c r="A35" s="19"/>
      <c r="B35" s="77"/>
      <c r="C35" s="77"/>
      <c r="D35" s="13"/>
      <c r="E35" s="77"/>
      <c r="F35" s="13"/>
      <c r="G35" s="77"/>
      <c r="H35" s="13"/>
      <c r="I35" s="77"/>
      <c r="J35" s="13"/>
      <c r="K35" s="77"/>
      <c r="L35" s="13"/>
      <c r="M35" s="13"/>
      <c r="N35" s="13"/>
      <c r="O35" s="77"/>
      <c r="P35" s="13"/>
    </row>
    <row r="36" spans="1:16" ht="30" customHeight="1">
      <c r="A36" s="242" t="s">
        <v>177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</row>
    <row r="37" spans="1:16" ht="30" customHeight="1">
      <c r="A37" s="241" t="s">
        <v>325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 t="s">
        <v>61</v>
      </c>
      <c r="G39" s="1"/>
      <c r="H39" s="1"/>
      <c r="I39" s="1"/>
      <c r="J39" s="1" t="s">
        <v>61</v>
      </c>
      <c r="K39" s="1"/>
      <c r="L39" s="1" t="s">
        <v>61</v>
      </c>
      <c r="M39" s="1"/>
      <c r="N39" s="1"/>
      <c r="O39" s="1"/>
      <c r="P39" s="1" t="s">
        <v>0</v>
      </c>
    </row>
    <row r="40" spans="1:16" ht="30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4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  <c r="O40" s="3">
        <v>2557</v>
      </c>
      <c r="P40" s="4" t="s">
        <v>2</v>
      </c>
    </row>
    <row r="41" spans="1:16" ht="30" customHeight="1">
      <c r="A41" s="5" t="s">
        <v>4</v>
      </c>
      <c r="B41" s="78">
        <v>112.21746516999998</v>
      </c>
      <c r="C41" s="78">
        <v>121.75615459999999</v>
      </c>
      <c r="D41" s="4">
        <f>(C41-B41)/B41*100</f>
        <v>8.500182583477265</v>
      </c>
      <c r="E41" s="78">
        <v>125.04074021</v>
      </c>
      <c r="F41" s="4">
        <f aca="true" t="shared" si="13" ref="F41:H49">(E41-C41)/C41*100</f>
        <v>2.6976752187934228</v>
      </c>
      <c r="G41" s="78">
        <v>141.47814198999998</v>
      </c>
      <c r="H41" s="4">
        <f t="shared" si="13"/>
        <v>13.145636975912131</v>
      </c>
      <c r="I41" s="78">
        <v>197.54159318000004</v>
      </c>
      <c r="J41" s="4">
        <f>(I41-G41)/G41*100</f>
        <v>39.62693487589253</v>
      </c>
      <c r="K41" s="78">
        <v>234.62446024</v>
      </c>
      <c r="L41" s="4">
        <f aca="true" t="shared" si="14" ref="L41:L49">(K41-I41)/I41*100</f>
        <v>18.7721818291756</v>
      </c>
      <c r="M41" s="78">
        <v>257.42374615</v>
      </c>
      <c r="N41" s="4">
        <f aca="true" t="shared" si="15" ref="N41:N49">(M41-K41)/K41*100</f>
        <v>9.717352524403621</v>
      </c>
      <c r="O41" s="78">
        <v>217.11315764999998</v>
      </c>
      <c r="P41" s="4">
        <f aca="true" t="shared" si="16" ref="P41:P49">(O41-M41)/M41*100</f>
        <v>-15.659234667695019</v>
      </c>
    </row>
    <row r="42" spans="1:16" ht="30" customHeight="1">
      <c r="A42" s="5" t="s">
        <v>5</v>
      </c>
      <c r="B42" s="78">
        <v>41.89484519999999</v>
      </c>
      <c r="C42" s="78">
        <v>36.509256820000004</v>
      </c>
      <c r="D42" s="4">
        <f aca="true" t="shared" si="17" ref="D42:D49">(C42-B42)/B42*100</f>
        <v>-12.855014392080838</v>
      </c>
      <c r="E42" s="78">
        <v>39.44295688</v>
      </c>
      <c r="F42" s="4">
        <f t="shared" si="13"/>
        <v>8.03549651657903</v>
      </c>
      <c r="G42" s="78">
        <v>58.56779406999999</v>
      </c>
      <c r="H42" s="4">
        <f t="shared" si="13"/>
        <v>48.48733133315738</v>
      </c>
      <c r="I42" s="78">
        <v>77.57565099000001</v>
      </c>
      <c r="J42" s="4">
        <f aca="true" t="shared" si="18" ref="J42:J49">(I42-G42)*100/G42</f>
        <v>32.454452522630284</v>
      </c>
      <c r="K42" s="78">
        <v>283.21893185000005</v>
      </c>
      <c r="L42" s="4">
        <f t="shared" si="14"/>
        <v>265.08740595229904</v>
      </c>
      <c r="M42" s="78">
        <v>96.78707019</v>
      </c>
      <c r="N42" s="4">
        <f t="shared" si="15"/>
        <v>-65.82605916992127</v>
      </c>
      <c r="O42" s="78">
        <v>69.25233711</v>
      </c>
      <c r="P42" s="4">
        <f t="shared" si="16"/>
        <v>-28.448772161351027</v>
      </c>
    </row>
    <row r="43" spans="1:16" ht="30" customHeight="1">
      <c r="A43" s="5" t="s">
        <v>6</v>
      </c>
      <c r="B43" s="78">
        <v>0</v>
      </c>
      <c r="C43" s="78">
        <v>4.5000000000000003E-07</v>
      </c>
      <c r="D43" s="4" t="e">
        <f t="shared" si="17"/>
        <v>#DIV/0!</v>
      </c>
      <c r="E43" s="78">
        <v>0</v>
      </c>
      <c r="F43" s="4">
        <f t="shared" si="13"/>
        <v>-100</v>
      </c>
      <c r="G43" s="78">
        <v>0</v>
      </c>
      <c r="H43" s="4" t="e">
        <f t="shared" si="13"/>
        <v>#DIV/0!</v>
      </c>
      <c r="I43" s="78">
        <v>0</v>
      </c>
      <c r="J43" s="4" t="e">
        <f t="shared" si="18"/>
        <v>#DIV/0!</v>
      </c>
      <c r="K43" s="78">
        <v>0</v>
      </c>
      <c r="L43" s="4" t="e">
        <f t="shared" si="14"/>
        <v>#DIV/0!</v>
      </c>
      <c r="M43" s="78">
        <v>0</v>
      </c>
      <c r="N43" s="4" t="e">
        <f t="shared" si="15"/>
        <v>#DIV/0!</v>
      </c>
      <c r="O43" s="78">
        <v>0</v>
      </c>
      <c r="P43" s="4" t="e">
        <f t="shared" si="16"/>
        <v>#DIV/0!</v>
      </c>
    </row>
    <row r="44" spans="1:16" ht="30" customHeight="1">
      <c r="A44" s="5" t="s">
        <v>7</v>
      </c>
      <c r="B44" s="78">
        <v>43.579672439999996</v>
      </c>
      <c r="C44" s="78">
        <v>38.99978308</v>
      </c>
      <c r="D44" s="4">
        <f t="shared" si="17"/>
        <v>-10.509233097852068</v>
      </c>
      <c r="E44" s="78">
        <v>39.2528558</v>
      </c>
      <c r="F44" s="4">
        <f t="shared" si="13"/>
        <v>0.6489080195160888</v>
      </c>
      <c r="G44" s="78">
        <v>48.49785060999999</v>
      </c>
      <c r="H44" s="4">
        <f t="shared" si="13"/>
        <v>23.55241324887244</v>
      </c>
      <c r="I44" s="78">
        <v>56.98964917000001</v>
      </c>
      <c r="J44" s="4">
        <f t="shared" si="18"/>
        <v>17.509638990576317</v>
      </c>
      <c r="K44" s="78">
        <v>67.53289107</v>
      </c>
      <c r="L44" s="4">
        <f t="shared" si="14"/>
        <v>18.50027514391171</v>
      </c>
      <c r="M44" s="78">
        <v>133.67559185</v>
      </c>
      <c r="N44" s="4">
        <f t="shared" si="15"/>
        <v>97.94146190400906</v>
      </c>
      <c r="O44" s="78">
        <v>182.37967781</v>
      </c>
      <c r="P44" s="4">
        <f t="shared" si="16"/>
        <v>36.434539234845374</v>
      </c>
    </row>
    <row r="45" spans="1:16" ht="30" customHeight="1">
      <c r="A45" s="5" t="s">
        <v>8</v>
      </c>
      <c r="B45" s="78">
        <v>11.8996367</v>
      </c>
      <c r="C45" s="78">
        <v>8.809758210000002</v>
      </c>
      <c r="D45" s="4">
        <f t="shared" si="17"/>
        <v>-25.966158193720307</v>
      </c>
      <c r="E45" s="78">
        <v>8.1407054</v>
      </c>
      <c r="F45" s="4">
        <f t="shared" si="13"/>
        <v>-7.594451448628369</v>
      </c>
      <c r="G45" s="78">
        <v>11.78152558</v>
      </c>
      <c r="H45" s="4">
        <f t="shared" si="13"/>
        <v>44.72364495587816</v>
      </c>
      <c r="I45" s="78">
        <v>19.29928386</v>
      </c>
      <c r="J45" s="4">
        <f t="shared" si="18"/>
        <v>63.80971826570527</v>
      </c>
      <c r="K45" s="78">
        <v>23.315387996363633</v>
      </c>
      <c r="L45" s="4">
        <f t="shared" si="14"/>
        <v>20.809601876924948</v>
      </c>
      <c r="M45" s="78">
        <v>26.08624061636364</v>
      </c>
      <c r="N45" s="4">
        <f t="shared" si="15"/>
        <v>11.884222644856523</v>
      </c>
      <c r="O45" s="78">
        <v>28.82682227</v>
      </c>
      <c r="P45" s="4">
        <f t="shared" si="16"/>
        <v>10.50585131809764</v>
      </c>
    </row>
    <row r="46" spans="1:16" ht="30" customHeight="1">
      <c r="A46" s="5" t="s">
        <v>9</v>
      </c>
      <c r="B46" s="78">
        <v>0</v>
      </c>
      <c r="C46" s="78">
        <v>0</v>
      </c>
      <c r="D46" s="4" t="e">
        <f t="shared" si="17"/>
        <v>#DIV/0!</v>
      </c>
      <c r="E46" s="78">
        <v>0</v>
      </c>
      <c r="F46" s="4" t="e">
        <f t="shared" si="13"/>
        <v>#DIV/0!</v>
      </c>
      <c r="G46" s="78">
        <v>0</v>
      </c>
      <c r="H46" s="4" t="e">
        <f t="shared" si="13"/>
        <v>#DIV/0!</v>
      </c>
      <c r="I46" s="78">
        <v>0</v>
      </c>
      <c r="J46" s="4" t="e">
        <f t="shared" si="18"/>
        <v>#DIV/0!</v>
      </c>
      <c r="K46" s="78">
        <v>0</v>
      </c>
      <c r="L46" s="4" t="e">
        <f t="shared" si="14"/>
        <v>#DIV/0!</v>
      </c>
      <c r="M46" s="78">
        <v>0</v>
      </c>
      <c r="N46" s="4" t="e">
        <f t="shared" si="15"/>
        <v>#DIV/0!</v>
      </c>
      <c r="O46" s="78">
        <v>0</v>
      </c>
      <c r="P46" s="4" t="e">
        <f t="shared" si="16"/>
        <v>#DIV/0!</v>
      </c>
    </row>
    <row r="47" spans="1:16" ht="30" customHeight="1">
      <c r="A47" s="5" t="s">
        <v>10</v>
      </c>
      <c r="B47" s="94">
        <v>11.047799139999999</v>
      </c>
      <c r="C47" s="94">
        <v>12.41582247</v>
      </c>
      <c r="D47" s="4">
        <f t="shared" si="17"/>
        <v>12.382767940149224</v>
      </c>
      <c r="E47" s="94">
        <v>13.198559390000002</v>
      </c>
      <c r="F47" s="4">
        <f t="shared" si="13"/>
        <v>6.304350129774377</v>
      </c>
      <c r="G47" s="94">
        <v>17.994314839999998</v>
      </c>
      <c r="H47" s="4">
        <f t="shared" si="13"/>
        <v>36.33544622781741</v>
      </c>
      <c r="I47" s="94">
        <v>18.4890247</v>
      </c>
      <c r="J47" s="4">
        <f t="shared" si="18"/>
        <v>2.749256442375352</v>
      </c>
      <c r="K47" s="94">
        <v>25.731030309999998</v>
      </c>
      <c r="L47" s="4">
        <f t="shared" si="14"/>
        <v>39.16921377686296</v>
      </c>
      <c r="M47" s="94">
        <v>24.71324347</v>
      </c>
      <c r="N47" s="4">
        <f t="shared" si="15"/>
        <v>-3.9554842061821796</v>
      </c>
      <c r="O47" s="94">
        <v>22.68257319</v>
      </c>
      <c r="P47" s="4">
        <f t="shared" si="16"/>
        <v>-8.216931470225989</v>
      </c>
    </row>
    <row r="48" spans="1:16" ht="30" customHeight="1">
      <c r="A48" s="5" t="s">
        <v>11</v>
      </c>
      <c r="B48" s="78">
        <v>0.6198999999999999</v>
      </c>
      <c r="C48" s="78">
        <v>0.7977999999999998</v>
      </c>
      <c r="D48" s="4">
        <f t="shared" si="17"/>
        <v>28.698177125342795</v>
      </c>
      <c r="E48" s="78">
        <v>0.7255515700000001</v>
      </c>
      <c r="F48" s="4">
        <f t="shared" si="13"/>
        <v>-9.055957633492067</v>
      </c>
      <c r="G48" s="78">
        <v>0.6262099999999999</v>
      </c>
      <c r="H48" s="4">
        <f t="shared" si="13"/>
        <v>-13.691868932211143</v>
      </c>
      <c r="I48" s="78">
        <v>0.70772325</v>
      </c>
      <c r="J48" s="4">
        <f t="shared" si="18"/>
        <v>13.016919244342967</v>
      </c>
      <c r="K48" s="78">
        <v>0.9514020000000002</v>
      </c>
      <c r="L48" s="4">
        <f t="shared" si="14"/>
        <v>34.43136141139918</v>
      </c>
      <c r="M48" s="78">
        <v>1.1398</v>
      </c>
      <c r="N48" s="4">
        <f t="shared" si="15"/>
        <v>19.80214462445945</v>
      </c>
      <c r="O48" s="78">
        <v>1.1214000000000002</v>
      </c>
      <c r="P48" s="4">
        <f t="shared" si="16"/>
        <v>-1.614318301456374</v>
      </c>
    </row>
    <row r="49" spans="1:16" ht="30" customHeight="1">
      <c r="A49" s="3" t="s">
        <v>3</v>
      </c>
      <c r="B49" s="78">
        <f>SUM(B41:B48)</f>
        <v>221.25931864999998</v>
      </c>
      <c r="C49" s="78">
        <f>SUM(C41:C48)</f>
        <v>219.28857562999997</v>
      </c>
      <c r="D49" s="4">
        <f t="shared" si="17"/>
        <v>-0.890693794062271</v>
      </c>
      <c r="E49" s="76">
        <f>SUM(E41:E48)</f>
        <v>225.80136925</v>
      </c>
      <c r="F49" s="4">
        <f t="shared" si="13"/>
        <v>2.969964851697927</v>
      </c>
      <c r="G49" s="76">
        <f>SUM(G41:G48)</f>
        <v>278.94583709</v>
      </c>
      <c r="H49" s="4">
        <f t="shared" si="13"/>
        <v>23.535936923907737</v>
      </c>
      <c r="I49" s="76">
        <f>SUM(I41:I48)</f>
        <v>370.6029251500001</v>
      </c>
      <c r="J49" s="4">
        <f t="shared" si="18"/>
        <v>32.85838176191443</v>
      </c>
      <c r="K49" s="76">
        <f>SUM(K41:K48)</f>
        <v>635.3741034663637</v>
      </c>
      <c r="L49" s="4">
        <f t="shared" si="14"/>
        <v>71.44335900996964</v>
      </c>
      <c r="M49" s="76">
        <f>SUM(M41:M48)</f>
        <v>539.8256922763636</v>
      </c>
      <c r="N49" s="4">
        <f t="shared" si="15"/>
        <v>-15.038134331998062</v>
      </c>
      <c r="O49" s="76">
        <f>SUM(O41:O48)</f>
        <v>521.37596803</v>
      </c>
      <c r="P49" s="4">
        <f t="shared" si="16"/>
        <v>-3.417718813745959</v>
      </c>
    </row>
    <row r="50" ht="30" customHeight="1">
      <c r="A50" s="18"/>
    </row>
    <row r="51" ht="30" customHeight="1">
      <c r="A51" s="18"/>
    </row>
    <row r="52" spans="1:16" ht="30" customHeight="1">
      <c r="A52" s="242" t="s">
        <v>178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</row>
    <row r="53" spans="1:16" ht="30" customHeight="1">
      <c r="A53" s="241" t="s">
        <v>325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 t="s">
        <v>61</v>
      </c>
      <c r="G55" s="1"/>
      <c r="H55" s="1"/>
      <c r="I55" s="1"/>
      <c r="J55" s="1" t="s">
        <v>61</v>
      </c>
      <c r="K55" s="1"/>
      <c r="L55" s="1" t="s">
        <v>61</v>
      </c>
      <c r="M55" s="1"/>
      <c r="N55" s="1"/>
      <c r="O55" s="1"/>
      <c r="P55" s="1" t="s">
        <v>0</v>
      </c>
    </row>
    <row r="56" spans="1:16" ht="30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</row>
    <row r="57" spans="1:16" ht="30" customHeight="1">
      <c r="A57" s="5" t="s">
        <v>4</v>
      </c>
      <c r="B57" s="78">
        <v>249.90166455000002</v>
      </c>
      <c r="C57" s="78">
        <v>262.54865546999997</v>
      </c>
      <c r="D57" s="4">
        <f>(C57-B57)/B57*100</f>
        <v>5.060786987062888</v>
      </c>
      <c r="E57" s="78">
        <v>242.02169214</v>
      </c>
      <c r="F57" s="4">
        <f aca="true" t="shared" si="19" ref="F57:H65">(E57-C57)/C57*100</f>
        <v>-7.8183463911684274</v>
      </c>
      <c r="G57" s="78">
        <v>274.10144004</v>
      </c>
      <c r="H57" s="4">
        <f t="shared" si="19"/>
        <v>13.254906044307438</v>
      </c>
      <c r="I57" s="78">
        <v>239.91920625999998</v>
      </c>
      <c r="J57" s="4">
        <f>(I57-G57)/G57*100</f>
        <v>-12.47065092945581</v>
      </c>
      <c r="K57" s="78">
        <v>268.23972973</v>
      </c>
      <c r="L57" s="4">
        <f>(K57-I57)/I57*100</f>
        <v>11.804191882541135</v>
      </c>
      <c r="M57" s="78">
        <v>287.22697272999994</v>
      </c>
      <c r="N57" s="4">
        <f aca="true" t="shared" si="20" ref="N57:N65">(M57-K57)/K57*100</f>
        <v>7.078460382849238</v>
      </c>
      <c r="O57" s="78">
        <v>234.63195851000003</v>
      </c>
      <c r="P57" s="4">
        <f aca="true" t="shared" si="21" ref="P57:P65">(O57-M57)/M57*100</f>
        <v>-18.311307507126237</v>
      </c>
    </row>
    <row r="58" spans="1:16" ht="30" customHeight="1">
      <c r="A58" s="5" t="s">
        <v>5</v>
      </c>
      <c r="B58" s="78">
        <v>147.16630741999998</v>
      </c>
      <c r="C58" s="78">
        <v>183.38293756999997</v>
      </c>
      <c r="D58" s="4">
        <f aca="true" t="shared" si="22" ref="D58:D65">(C58-B58)/B58*100</f>
        <v>24.609321783579745</v>
      </c>
      <c r="E58" s="78">
        <v>159.12855008999998</v>
      </c>
      <c r="F58" s="4">
        <f t="shared" si="19"/>
        <v>-13.226087334729128</v>
      </c>
      <c r="G58" s="78">
        <v>191.54864532</v>
      </c>
      <c r="H58" s="4">
        <f t="shared" si="19"/>
        <v>20.37352518555837</v>
      </c>
      <c r="I58" s="78">
        <v>145.89098251</v>
      </c>
      <c r="J58" s="4">
        <f aca="true" t="shared" si="23" ref="J58:J65">(I58-G58)*100/G58</f>
        <v>-23.836066673154797</v>
      </c>
      <c r="K58" s="78">
        <v>154.24682567999997</v>
      </c>
      <c r="L58" s="4">
        <f aca="true" t="shared" si="24" ref="L58:L65">(K58-I58)/I58*100</f>
        <v>5.727456917652358</v>
      </c>
      <c r="M58" s="78">
        <v>204.18599962000002</v>
      </c>
      <c r="N58" s="4">
        <f t="shared" si="20"/>
        <v>32.37614370334189</v>
      </c>
      <c r="O58" s="78">
        <v>187.14676217</v>
      </c>
      <c r="P58" s="4">
        <f t="shared" si="21"/>
        <v>-8.344958754131463</v>
      </c>
    </row>
    <row r="59" spans="1:16" ht="30" customHeight="1">
      <c r="A59" s="5" t="s">
        <v>6</v>
      </c>
      <c r="B59" s="78">
        <v>0</v>
      </c>
      <c r="C59" s="78">
        <v>0</v>
      </c>
      <c r="D59" s="4" t="e">
        <f t="shared" si="22"/>
        <v>#DIV/0!</v>
      </c>
      <c r="E59" s="78">
        <v>0</v>
      </c>
      <c r="F59" s="4" t="e">
        <f t="shared" si="19"/>
        <v>#DIV/0!</v>
      </c>
      <c r="G59" s="78">
        <v>0</v>
      </c>
      <c r="H59" s="4" t="e">
        <f t="shared" si="19"/>
        <v>#DIV/0!</v>
      </c>
      <c r="I59" s="78">
        <v>0</v>
      </c>
      <c r="J59" s="4" t="e">
        <f t="shared" si="23"/>
        <v>#DIV/0!</v>
      </c>
      <c r="K59" s="78">
        <v>0</v>
      </c>
      <c r="L59" s="4" t="e">
        <f t="shared" si="24"/>
        <v>#DIV/0!</v>
      </c>
      <c r="M59" s="78">
        <v>0</v>
      </c>
      <c r="N59" s="4" t="e">
        <f t="shared" si="20"/>
        <v>#DIV/0!</v>
      </c>
      <c r="O59" s="78">
        <v>0</v>
      </c>
      <c r="P59" s="4" t="e">
        <f t="shared" si="21"/>
        <v>#DIV/0!</v>
      </c>
    </row>
    <row r="60" spans="1:16" ht="30" customHeight="1">
      <c r="A60" s="5" t="s">
        <v>7</v>
      </c>
      <c r="B60" s="78">
        <v>329.0603381899999</v>
      </c>
      <c r="C60" s="78">
        <v>388.75247551</v>
      </c>
      <c r="D60" s="4">
        <f t="shared" si="22"/>
        <v>18.140179897807602</v>
      </c>
      <c r="E60" s="78">
        <v>421.0173775800001</v>
      </c>
      <c r="F60" s="4">
        <f t="shared" si="19"/>
        <v>8.299600414806903</v>
      </c>
      <c r="G60" s="78">
        <v>438.38806889</v>
      </c>
      <c r="H60" s="4">
        <f t="shared" si="19"/>
        <v>4.125884639215211</v>
      </c>
      <c r="I60" s="78">
        <v>419.54169363</v>
      </c>
      <c r="J60" s="4">
        <f t="shared" si="23"/>
        <v>-4.29901646450349</v>
      </c>
      <c r="K60" s="78">
        <v>499.05682585</v>
      </c>
      <c r="L60" s="4">
        <f t="shared" si="24"/>
        <v>18.952855801293865</v>
      </c>
      <c r="M60" s="78">
        <v>543.38240288</v>
      </c>
      <c r="N60" s="4">
        <f t="shared" si="20"/>
        <v>8.881869705820392</v>
      </c>
      <c r="O60" s="78">
        <v>567.09537242</v>
      </c>
      <c r="P60" s="4">
        <f t="shared" si="21"/>
        <v>4.363956104268023</v>
      </c>
    </row>
    <row r="61" spans="1:16" ht="30" customHeight="1">
      <c r="A61" s="5" t="s">
        <v>8</v>
      </c>
      <c r="B61" s="78">
        <v>35.50169037</v>
      </c>
      <c r="C61" s="78">
        <v>23.960864890000003</v>
      </c>
      <c r="D61" s="4">
        <f t="shared" si="22"/>
        <v>-32.50781965512364</v>
      </c>
      <c r="E61" s="78">
        <v>18.53859954</v>
      </c>
      <c r="F61" s="4">
        <f t="shared" si="19"/>
        <v>-22.62967290576798</v>
      </c>
      <c r="G61" s="78">
        <v>30.253133940000005</v>
      </c>
      <c r="H61" s="4">
        <f t="shared" si="19"/>
        <v>63.18996413253342</v>
      </c>
      <c r="I61" s="78">
        <v>40.629306254</v>
      </c>
      <c r="J61" s="4">
        <f t="shared" si="23"/>
        <v>34.29784277747455</v>
      </c>
      <c r="K61" s="78">
        <v>46.37041185545455</v>
      </c>
      <c r="L61" s="4">
        <f t="shared" si="24"/>
        <v>14.130454420174432</v>
      </c>
      <c r="M61" s="78">
        <v>55.25015335909091</v>
      </c>
      <c r="N61" s="4">
        <f t="shared" si="20"/>
        <v>19.14958515209271</v>
      </c>
      <c r="O61" s="78">
        <v>51.96688569909091</v>
      </c>
      <c r="P61" s="4">
        <f t="shared" si="21"/>
        <v>-5.942549405538922</v>
      </c>
    </row>
    <row r="62" spans="1:16" ht="30" customHeight="1">
      <c r="A62" s="5" t="s">
        <v>9</v>
      </c>
      <c r="B62" s="78">
        <v>0</v>
      </c>
      <c r="C62" s="78">
        <v>0</v>
      </c>
      <c r="D62" s="4" t="e">
        <f t="shared" si="22"/>
        <v>#DIV/0!</v>
      </c>
      <c r="E62" s="78">
        <v>0</v>
      </c>
      <c r="F62" s="4" t="e">
        <f t="shared" si="19"/>
        <v>#DIV/0!</v>
      </c>
      <c r="G62" s="78">
        <v>0</v>
      </c>
      <c r="H62" s="4" t="e">
        <f t="shared" si="19"/>
        <v>#DIV/0!</v>
      </c>
      <c r="I62" s="78">
        <v>0</v>
      </c>
      <c r="J62" s="4" t="e">
        <f t="shared" si="23"/>
        <v>#DIV/0!</v>
      </c>
      <c r="K62" s="78">
        <v>0</v>
      </c>
      <c r="L62" s="4" t="e">
        <f t="shared" si="24"/>
        <v>#DIV/0!</v>
      </c>
      <c r="M62" s="78">
        <v>0</v>
      </c>
      <c r="N62" s="4" t="e">
        <f t="shared" si="20"/>
        <v>#DIV/0!</v>
      </c>
      <c r="O62" s="78">
        <v>0</v>
      </c>
      <c r="P62" s="4" t="e">
        <f t="shared" si="21"/>
        <v>#DIV/0!</v>
      </c>
    </row>
    <row r="63" spans="1:16" ht="30" customHeight="1">
      <c r="A63" s="5" t="s">
        <v>10</v>
      </c>
      <c r="B63" s="94">
        <v>25.08214296</v>
      </c>
      <c r="C63" s="94">
        <v>27.68718708</v>
      </c>
      <c r="D63" s="4">
        <f t="shared" si="22"/>
        <v>10.386050841646277</v>
      </c>
      <c r="E63" s="94">
        <v>28.22938788</v>
      </c>
      <c r="F63" s="4">
        <f t="shared" si="19"/>
        <v>1.9583094462913557</v>
      </c>
      <c r="G63" s="94">
        <v>33.17222407</v>
      </c>
      <c r="H63" s="4">
        <f t="shared" si="19"/>
        <v>17.509540805530204</v>
      </c>
      <c r="I63" s="94">
        <v>26.71486363</v>
      </c>
      <c r="J63" s="4">
        <f t="shared" si="23"/>
        <v>-19.46616671337346</v>
      </c>
      <c r="K63" s="94">
        <v>31.180360589999996</v>
      </c>
      <c r="L63" s="4">
        <f t="shared" si="24"/>
        <v>16.715402413603844</v>
      </c>
      <c r="M63" s="94">
        <v>31.67926086</v>
      </c>
      <c r="N63" s="4">
        <f t="shared" si="20"/>
        <v>1.6000465054275488</v>
      </c>
      <c r="O63" s="94">
        <v>33.51212253</v>
      </c>
      <c r="P63" s="4">
        <f t="shared" si="21"/>
        <v>5.785683189074254</v>
      </c>
    </row>
    <row r="64" spans="1:16" ht="30" customHeight="1">
      <c r="A64" s="5" t="s">
        <v>11</v>
      </c>
      <c r="B64" s="78">
        <v>1.1756951199999999</v>
      </c>
      <c r="C64" s="78">
        <v>1.4677317200000002</v>
      </c>
      <c r="D64" s="4">
        <f t="shared" si="22"/>
        <v>24.839483896131195</v>
      </c>
      <c r="E64" s="78">
        <v>1.30759119</v>
      </c>
      <c r="F64" s="4">
        <f t="shared" si="19"/>
        <v>-10.910749411343392</v>
      </c>
      <c r="G64" s="78">
        <v>1.2668576800000002</v>
      </c>
      <c r="H64" s="4">
        <f t="shared" si="19"/>
        <v>-3.1151563509692735</v>
      </c>
      <c r="I64" s="78">
        <v>0.8493385099999998</v>
      </c>
      <c r="J64" s="4">
        <f t="shared" si="23"/>
        <v>-32.95706981071468</v>
      </c>
      <c r="K64" s="78">
        <v>0.93980955</v>
      </c>
      <c r="L64" s="4">
        <f t="shared" si="24"/>
        <v>10.651941356103139</v>
      </c>
      <c r="M64" s="78">
        <v>1.36783322</v>
      </c>
      <c r="N64" s="4">
        <f t="shared" si="20"/>
        <v>45.543660415027716</v>
      </c>
      <c r="O64" s="78">
        <v>1.1598618200000002</v>
      </c>
      <c r="P64" s="4">
        <f t="shared" si="21"/>
        <v>-15.204441371880112</v>
      </c>
    </row>
    <row r="65" spans="1:16" ht="30" customHeight="1">
      <c r="A65" s="3" t="s">
        <v>3</v>
      </c>
      <c r="B65" s="78">
        <f>SUM(B57:B64)</f>
        <v>787.88783861</v>
      </c>
      <c r="C65" s="78">
        <f>SUM(C57:C64)</f>
        <v>887.79985224</v>
      </c>
      <c r="D65" s="4">
        <f t="shared" si="22"/>
        <v>12.68099451899978</v>
      </c>
      <c r="E65" s="76">
        <f>SUM(E57:E64)</f>
        <v>870.2431984200001</v>
      </c>
      <c r="F65" s="4">
        <f t="shared" si="19"/>
        <v>-1.9775463777903093</v>
      </c>
      <c r="G65" s="76">
        <f>SUM(G57:G64)</f>
        <v>968.73036994</v>
      </c>
      <c r="H65" s="4">
        <f t="shared" si="19"/>
        <v>11.317200950126539</v>
      </c>
      <c r="I65" s="76">
        <f>SUM(I57:I64)</f>
        <v>873.545390794</v>
      </c>
      <c r="J65" s="4">
        <f t="shared" si="23"/>
        <v>-9.82574533633083</v>
      </c>
      <c r="K65" s="76">
        <f>SUM(K57:K64)</f>
        <v>1000.0339632554544</v>
      </c>
      <c r="L65" s="4">
        <f t="shared" si="24"/>
        <v>14.479908404814996</v>
      </c>
      <c r="M65" s="76">
        <f>SUM(M57:M64)</f>
        <v>1123.092622669091</v>
      </c>
      <c r="N65" s="4">
        <f t="shared" si="20"/>
        <v>12.305448008289478</v>
      </c>
      <c r="O65" s="76">
        <f>SUM(O57:O64)</f>
        <v>1075.5129631490909</v>
      </c>
      <c r="P65" s="4">
        <f t="shared" si="21"/>
        <v>-4.236485803541699</v>
      </c>
    </row>
    <row r="69" spans="1:16" ht="30" customHeight="1">
      <c r="A69" s="242" t="s">
        <v>179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</row>
    <row r="70" spans="1:16" ht="30" customHeight="1">
      <c r="A70" s="241" t="s">
        <v>325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0</v>
      </c>
    </row>
    <row r="73" spans="1:16" ht="30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</row>
    <row r="74" spans="1:16" ht="30" customHeight="1">
      <c r="A74" s="5" t="s">
        <v>4</v>
      </c>
      <c r="B74" s="78">
        <v>204.84703346</v>
      </c>
      <c r="C74" s="78">
        <v>229.33208177999998</v>
      </c>
      <c r="D74" s="4">
        <f>(C74-B74)/B74*100</f>
        <v>11.952844962619931</v>
      </c>
      <c r="E74" s="78">
        <v>210.54389039</v>
      </c>
      <c r="F74" s="4">
        <f aca="true" t="shared" si="25" ref="F74:H82">(E74-C74)/C74*100</f>
        <v>-8.1925700251671</v>
      </c>
      <c r="G74" s="78">
        <v>221.22668535</v>
      </c>
      <c r="H74" s="4">
        <f t="shared" si="25"/>
        <v>5.07390403977611</v>
      </c>
      <c r="I74" s="78">
        <v>280.88604501</v>
      </c>
      <c r="J74" s="4">
        <f>(I74-G74)/G74*100</f>
        <v>26.96752408761793</v>
      </c>
      <c r="K74" s="78">
        <v>336.76574088999996</v>
      </c>
      <c r="L74" s="4">
        <f aca="true" t="shared" si="26" ref="L74:L82">(K74-I74)/I74*100</f>
        <v>19.894080490189744</v>
      </c>
      <c r="M74" s="78">
        <v>377.02219793</v>
      </c>
      <c r="N74" s="4">
        <f aca="true" t="shared" si="27" ref="N74:N82">(M74-K74)/K74*100</f>
        <v>11.953845701053446</v>
      </c>
      <c r="O74" s="78">
        <v>363.82589573</v>
      </c>
      <c r="P74" s="4">
        <f aca="true" t="shared" si="28" ref="P74:P82">(O74-M74)/M74*100</f>
        <v>-3.5001393213590277</v>
      </c>
    </row>
    <row r="75" spans="1:16" ht="30" customHeight="1">
      <c r="A75" s="5" t="s">
        <v>5</v>
      </c>
      <c r="B75" s="78">
        <v>76.19247954000001</v>
      </c>
      <c r="C75" s="78">
        <v>93.38089475999999</v>
      </c>
      <c r="D75" s="4">
        <f aca="true" t="shared" si="29" ref="D75:D82">(C75-B75)/B75*100</f>
        <v>22.55920180544367</v>
      </c>
      <c r="E75" s="78">
        <v>95.55981245</v>
      </c>
      <c r="F75" s="4">
        <f t="shared" si="25"/>
        <v>2.333365615739797</v>
      </c>
      <c r="G75" s="78">
        <v>94.42479332</v>
      </c>
      <c r="H75" s="4">
        <f t="shared" si="25"/>
        <v>-1.1877578041437327</v>
      </c>
      <c r="I75" s="78">
        <v>103.36538862</v>
      </c>
      <c r="J75" s="4">
        <f aca="true" t="shared" si="30" ref="J75:J82">(I75-G75)*100/G75</f>
        <v>9.46848278470767</v>
      </c>
      <c r="K75" s="78">
        <v>95.77844621999999</v>
      </c>
      <c r="L75" s="4">
        <f t="shared" si="26"/>
        <v>-7.339925386331907</v>
      </c>
      <c r="M75" s="78">
        <v>121.12164745</v>
      </c>
      <c r="N75" s="4">
        <f t="shared" si="27"/>
        <v>26.460234249141497</v>
      </c>
      <c r="O75" s="78">
        <v>122.60311171000001</v>
      </c>
      <c r="P75" s="4">
        <f t="shared" si="28"/>
        <v>1.2231209624287602</v>
      </c>
    </row>
    <row r="76" spans="1:16" ht="30" customHeight="1">
      <c r="A76" s="5" t="s">
        <v>6</v>
      </c>
      <c r="B76" s="78">
        <v>0.00518182</v>
      </c>
      <c r="C76" s="78">
        <v>3.689E-05</v>
      </c>
      <c r="D76" s="4">
        <f t="shared" si="29"/>
        <v>-99.28808796909193</v>
      </c>
      <c r="E76" s="78">
        <v>0.00019763</v>
      </c>
      <c r="F76" s="4">
        <f t="shared" si="25"/>
        <v>435.7278395229058</v>
      </c>
      <c r="G76" s="78">
        <v>0.00019763</v>
      </c>
      <c r="H76" s="4">
        <f t="shared" si="25"/>
        <v>0</v>
      </c>
      <c r="I76" s="78">
        <v>0</v>
      </c>
      <c r="J76" s="4">
        <f t="shared" si="30"/>
        <v>-100</v>
      </c>
      <c r="K76" s="78">
        <v>0</v>
      </c>
      <c r="L76" s="4" t="e">
        <f t="shared" si="26"/>
        <v>#DIV/0!</v>
      </c>
      <c r="M76" s="78">
        <v>0</v>
      </c>
      <c r="N76" s="4" t="e">
        <f t="shared" si="27"/>
        <v>#DIV/0!</v>
      </c>
      <c r="O76" s="78">
        <v>0</v>
      </c>
      <c r="P76" s="4" t="e">
        <f t="shared" si="28"/>
        <v>#DIV/0!</v>
      </c>
    </row>
    <row r="77" spans="1:16" ht="30" customHeight="1">
      <c r="A77" s="5" t="s">
        <v>7</v>
      </c>
      <c r="B77" s="78">
        <v>136.26916244</v>
      </c>
      <c r="C77" s="78">
        <v>129.66760557</v>
      </c>
      <c r="D77" s="4">
        <f t="shared" si="29"/>
        <v>-4.844498015394125</v>
      </c>
      <c r="E77" s="78">
        <v>149.15606928</v>
      </c>
      <c r="F77" s="4">
        <f t="shared" si="25"/>
        <v>15.029554702064196</v>
      </c>
      <c r="G77" s="78">
        <v>132.67976136000001</v>
      </c>
      <c r="H77" s="4">
        <f t="shared" si="25"/>
        <v>-11.04635433176386</v>
      </c>
      <c r="I77" s="78">
        <v>170.54559297999998</v>
      </c>
      <c r="J77" s="4">
        <f t="shared" si="30"/>
        <v>28.539267203879422</v>
      </c>
      <c r="K77" s="78">
        <v>204.89880444</v>
      </c>
      <c r="L77" s="4">
        <f t="shared" si="26"/>
        <v>20.143124697469396</v>
      </c>
      <c r="M77" s="78">
        <v>283.20681124000004</v>
      </c>
      <c r="N77" s="4">
        <f t="shared" si="27"/>
        <v>38.2178934689347</v>
      </c>
      <c r="O77" s="78">
        <v>296.99979132000004</v>
      </c>
      <c r="P77" s="4">
        <f t="shared" si="28"/>
        <v>4.870285435441494</v>
      </c>
    </row>
    <row r="78" spans="1:16" ht="30" customHeight="1">
      <c r="A78" s="5" t="s">
        <v>8</v>
      </c>
      <c r="B78" s="78">
        <v>19.575305379999996</v>
      </c>
      <c r="C78" s="78">
        <v>16.68629108</v>
      </c>
      <c r="D78" s="4">
        <f t="shared" si="29"/>
        <v>-14.75846350244778</v>
      </c>
      <c r="E78" s="78">
        <v>10.12742738</v>
      </c>
      <c r="F78" s="4">
        <f t="shared" si="25"/>
        <v>-39.30689970919529</v>
      </c>
      <c r="G78" s="78">
        <v>17.77505912</v>
      </c>
      <c r="H78" s="4">
        <f t="shared" si="25"/>
        <v>75.51406149900234</v>
      </c>
      <c r="I78" s="78">
        <v>32.68076386</v>
      </c>
      <c r="J78" s="4">
        <f t="shared" si="30"/>
        <v>83.85741301545666</v>
      </c>
      <c r="K78" s="78">
        <v>40.904094988181825</v>
      </c>
      <c r="L78" s="4">
        <f t="shared" si="26"/>
        <v>25.162603797785977</v>
      </c>
      <c r="M78" s="78">
        <v>46.08216558727273</v>
      </c>
      <c r="N78" s="4">
        <f t="shared" si="27"/>
        <v>12.659051864090815</v>
      </c>
      <c r="O78" s="78">
        <v>58.09820600636364</v>
      </c>
      <c r="P78" s="4">
        <f t="shared" si="28"/>
        <v>26.075251164866202</v>
      </c>
    </row>
    <row r="79" spans="1:16" ht="30" customHeight="1">
      <c r="A79" s="5" t="s">
        <v>9</v>
      </c>
      <c r="B79" s="78">
        <v>0</v>
      </c>
      <c r="C79" s="78">
        <v>0</v>
      </c>
      <c r="D79" s="4" t="e">
        <f t="shared" si="29"/>
        <v>#DIV/0!</v>
      </c>
      <c r="E79" s="78">
        <v>0</v>
      </c>
      <c r="F79" s="4" t="e">
        <f t="shared" si="25"/>
        <v>#DIV/0!</v>
      </c>
      <c r="G79" s="78">
        <v>0</v>
      </c>
      <c r="H79" s="4" t="e">
        <f t="shared" si="25"/>
        <v>#DIV/0!</v>
      </c>
      <c r="I79" s="78">
        <v>0</v>
      </c>
      <c r="J79" s="4" t="e">
        <f t="shared" si="30"/>
        <v>#DIV/0!</v>
      </c>
      <c r="K79" s="78">
        <v>0</v>
      </c>
      <c r="L79" s="4" t="e">
        <f t="shared" si="26"/>
        <v>#DIV/0!</v>
      </c>
      <c r="M79" s="78">
        <v>0</v>
      </c>
      <c r="N79" s="4" t="e">
        <f t="shared" si="27"/>
        <v>#DIV/0!</v>
      </c>
      <c r="O79" s="78">
        <v>0</v>
      </c>
      <c r="P79" s="4" t="e">
        <f t="shared" si="28"/>
        <v>#DIV/0!</v>
      </c>
    </row>
    <row r="80" spans="1:16" ht="30" customHeight="1">
      <c r="A80" s="61" t="s">
        <v>10</v>
      </c>
      <c r="B80" s="94">
        <v>17.591685780000006</v>
      </c>
      <c r="C80" s="94">
        <v>19.52417705</v>
      </c>
      <c r="D80" s="4">
        <f t="shared" si="29"/>
        <v>10.985253455339924</v>
      </c>
      <c r="E80" s="94">
        <v>19.774998500000002</v>
      </c>
      <c r="F80" s="4">
        <f t="shared" si="25"/>
        <v>1.2846710484015187</v>
      </c>
      <c r="G80" s="94">
        <v>24.854416779999998</v>
      </c>
      <c r="H80" s="4">
        <f t="shared" si="25"/>
        <v>25.68606151853814</v>
      </c>
      <c r="I80" s="94">
        <v>33.79442026</v>
      </c>
      <c r="J80" s="4">
        <f t="shared" si="30"/>
        <v>35.96947600554402</v>
      </c>
      <c r="K80" s="94">
        <v>33.530795569999995</v>
      </c>
      <c r="L80" s="4">
        <f t="shared" si="26"/>
        <v>-0.7800834811539609</v>
      </c>
      <c r="M80" s="94">
        <v>34.84515915</v>
      </c>
      <c r="N80" s="4">
        <f t="shared" si="27"/>
        <v>3.9198699513588835</v>
      </c>
      <c r="O80" s="94">
        <v>30.42503364</v>
      </c>
      <c r="P80" s="4">
        <f t="shared" si="28"/>
        <v>-12.685048993383639</v>
      </c>
    </row>
    <row r="81" spans="1:16" ht="30" customHeight="1">
      <c r="A81" s="5" t="s">
        <v>11</v>
      </c>
      <c r="B81" s="78">
        <v>1.1173665600000002</v>
      </c>
      <c r="C81" s="78">
        <v>1.1596000000000002</v>
      </c>
      <c r="D81" s="4">
        <f t="shared" si="29"/>
        <v>3.7797300824896665</v>
      </c>
      <c r="E81" s="78">
        <v>1.0452279999999998</v>
      </c>
      <c r="F81" s="4">
        <f t="shared" si="25"/>
        <v>-9.863056226284955</v>
      </c>
      <c r="G81" s="78">
        <v>1.0906460100000002</v>
      </c>
      <c r="H81" s="4">
        <f t="shared" si="25"/>
        <v>4.345272993069488</v>
      </c>
      <c r="I81" s="78">
        <v>1.0646534900000002</v>
      </c>
      <c r="J81" s="4">
        <f t="shared" si="30"/>
        <v>-2.3832223986222587</v>
      </c>
      <c r="K81" s="78">
        <v>1.02040609</v>
      </c>
      <c r="L81" s="4">
        <f t="shared" si="26"/>
        <v>-4.156037660666491</v>
      </c>
      <c r="M81" s="78">
        <v>1.1183009999999998</v>
      </c>
      <c r="N81" s="4">
        <f t="shared" si="27"/>
        <v>9.593720672521636</v>
      </c>
      <c r="O81" s="78">
        <v>1.3344019999999999</v>
      </c>
      <c r="P81" s="4">
        <f t="shared" si="28"/>
        <v>19.324046030540984</v>
      </c>
    </row>
    <row r="82" spans="1:16" ht="30" customHeight="1">
      <c r="A82" s="3" t="s">
        <v>3</v>
      </c>
      <c r="B82" s="78">
        <f>SUM(B74:B81)</f>
        <v>455.59821498</v>
      </c>
      <c r="C82" s="78">
        <f>SUM(C74:C81)</f>
        <v>489.75068713</v>
      </c>
      <c r="D82" s="4">
        <f t="shared" si="29"/>
        <v>7.496182168206965</v>
      </c>
      <c r="E82" s="76">
        <f>SUM(E74:E81)</f>
        <v>486.20762362999994</v>
      </c>
      <c r="F82" s="4">
        <f t="shared" si="25"/>
        <v>-0.7234422723861536</v>
      </c>
      <c r="G82" s="76">
        <f>SUM(G74:G81)</f>
        <v>492.05155957</v>
      </c>
      <c r="H82" s="4">
        <f t="shared" si="25"/>
        <v>1.201942473951671</v>
      </c>
      <c r="I82" s="76">
        <f>SUM(I74:I81)</f>
        <v>622.3368642199998</v>
      </c>
      <c r="J82" s="4">
        <f t="shared" si="30"/>
        <v>26.477978194776</v>
      </c>
      <c r="K82" s="76">
        <f>SUM(K74:K81)</f>
        <v>712.8982881981818</v>
      </c>
      <c r="L82" s="4">
        <f t="shared" si="26"/>
        <v>14.55183344982887</v>
      </c>
      <c r="M82" s="76">
        <f>SUM(M74:M81)</f>
        <v>863.3962823572728</v>
      </c>
      <c r="N82" s="4">
        <f t="shared" si="27"/>
        <v>21.110724580285893</v>
      </c>
      <c r="O82" s="76">
        <f>SUM(O74:O81)</f>
        <v>873.2864404063637</v>
      </c>
      <c r="P82" s="4">
        <f t="shared" si="28"/>
        <v>1.145494629892139</v>
      </c>
    </row>
    <row r="85" spans="1:16" ht="30" customHeight="1">
      <c r="A85" s="242" t="s">
        <v>180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</row>
    <row r="86" spans="1:16" ht="30" customHeight="1">
      <c r="A86" s="241" t="s">
        <v>325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 t="s">
        <v>61</v>
      </c>
      <c r="G88" s="1"/>
      <c r="H88" s="1"/>
      <c r="I88" s="1"/>
      <c r="J88" s="1" t="s">
        <v>61</v>
      </c>
      <c r="K88" s="1"/>
      <c r="L88" s="1" t="s">
        <v>61</v>
      </c>
      <c r="M88" s="1"/>
      <c r="N88" s="1"/>
      <c r="O88" s="1"/>
      <c r="P88" s="1" t="s">
        <v>0</v>
      </c>
    </row>
    <row r="89" spans="1:16" ht="30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</row>
    <row r="90" spans="1:16" ht="30" customHeight="1">
      <c r="A90" s="5" t="s">
        <v>4</v>
      </c>
      <c r="B90" s="78">
        <v>284.38695905000003</v>
      </c>
      <c r="C90" s="78">
        <v>325.20184173999996</v>
      </c>
      <c r="D90" s="4">
        <f>(C90-B90)/B90*100</f>
        <v>14.35188266942437</v>
      </c>
      <c r="E90" s="78">
        <v>294.68679853000003</v>
      </c>
      <c r="F90" s="4">
        <f aca="true" t="shared" si="31" ref="F90:H98">(E90-C90)/C90*100</f>
        <v>-9.383416479663364</v>
      </c>
      <c r="G90" s="78">
        <v>318.76736431999996</v>
      </c>
      <c r="H90" s="4">
        <f t="shared" si="31"/>
        <v>8.171579422669131</v>
      </c>
      <c r="I90" s="78">
        <v>408.94835273</v>
      </c>
      <c r="J90" s="4">
        <f>(I90-G90)/G90*100</f>
        <v>28.29053363175233</v>
      </c>
      <c r="K90" s="78">
        <v>470.80365078999995</v>
      </c>
      <c r="L90" s="4">
        <f aca="true" t="shared" si="32" ref="L90:L98">(K90-I90)/I90*100</f>
        <v>15.12545475414561</v>
      </c>
      <c r="M90" s="78">
        <v>530.8285280299999</v>
      </c>
      <c r="N90" s="4">
        <f aca="true" t="shared" si="33" ref="N90:N98">(M90-K90)/K90*100</f>
        <v>12.749450251560138</v>
      </c>
      <c r="O90" s="78">
        <v>458.13227801</v>
      </c>
      <c r="P90" s="4">
        <f aca="true" t="shared" si="34" ref="P90:P98">(O90-M90)/M90*100</f>
        <v>-13.694864948157322</v>
      </c>
    </row>
    <row r="91" spans="1:16" ht="30" customHeight="1">
      <c r="A91" s="5" t="s">
        <v>5</v>
      </c>
      <c r="B91" s="78">
        <v>83.61209172999999</v>
      </c>
      <c r="C91" s="78">
        <v>80.87998271</v>
      </c>
      <c r="D91" s="4">
        <f aca="true" t="shared" si="35" ref="D91:D98">(C91-B91)/B91*100</f>
        <v>-3.267600371513868</v>
      </c>
      <c r="E91" s="78">
        <v>96.21156565</v>
      </c>
      <c r="F91" s="4">
        <f t="shared" si="31"/>
        <v>18.955967133391102</v>
      </c>
      <c r="G91" s="78">
        <v>114.92051294</v>
      </c>
      <c r="H91" s="4">
        <f t="shared" si="31"/>
        <v>19.445632303770747</v>
      </c>
      <c r="I91" s="78">
        <v>120.46561318</v>
      </c>
      <c r="J91" s="4">
        <f aca="true" t="shared" si="36" ref="J91:J98">(I91-G91)*100/G91</f>
        <v>4.825161407776789</v>
      </c>
      <c r="K91" s="78">
        <v>128.6134345</v>
      </c>
      <c r="L91" s="4">
        <f t="shared" si="32"/>
        <v>6.763607559798422</v>
      </c>
      <c r="M91" s="78">
        <v>139.92129066</v>
      </c>
      <c r="N91" s="4">
        <f t="shared" si="33"/>
        <v>8.792126735407257</v>
      </c>
      <c r="O91" s="78">
        <v>147.14408105</v>
      </c>
      <c r="P91" s="4">
        <f t="shared" si="34"/>
        <v>5.16203814010759</v>
      </c>
    </row>
    <row r="92" spans="1:16" ht="30" customHeight="1">
      <c r="A92" s="5" t="s">
        <v>6</v>
      </c>
      <c r="B92" s="78">
        <v>0.00909091</v>
      </c>
      <c r="C92" s="78">
        <v>0.00272727</v>
      </c>
      <c r="D92" s="4">
        <f t="shared" si="35"/>
        <v>-70.00003299999669</v>
      </c>
      <c r="E92" s="78">
        <v>0.00717614</v>
      </c>
      <c r="F92" s="4">
        <f t="shared" si="31"/>
        <v>163.12539645872982</v>
      </c>
      <c r="G92" s="78">
        <v>0</v>
      </c>
      <c r="H92" s="4">
        <f t="shared" si="31"/>
        <v>-100</v>
      </c>
      <c r="I92" s="78">
        <v>0</v>
      </c>
      <c r="J92" s="4" t="e">
        <f t="shared" si="36"/>
        <v>#DIV/0!</v>
      </c>
      <c r="K92" s="78">
        <v>0</v>
      </c>
      <c r="L92" s="4" t="e">
        <f t="shared" si="32"/>
        <v>#DIV/0!</v>
      </c>
      <c r="M92" s="78">
        <v>0</v>
      </c>
      <c r="N92" s="4" t="e">
        <f t="shared" si="33"/>
        <v>#DIV/0!</v>
      </c>
      <c r="O92" s="78">
        <v>0</v>
      </c>
      <c r="P92" s="4" t="e">
        <f t="shared" si="34"/>
        <v>#DIV/0!</v>
      </c>
    </row>
    <row r="93" spans="1:16" ht="30" customHeight="1">
      <c r="A93" s="5" t="s">
        <v>7</v>
      </c>
      <c r="B93" s="78">
        <v>251.4066341</v>
      </c>
      <c r="C93" s="78">
        <v>268.64859735000005</v>
      </c>
      <c r="D93" s="4">
        <f t="shared" si="35"/>
        <v>6.858197402675483</v>
      </c>
      <c r="E93" s="78">
        <v>282.73973199</v>
      </c>
      <c r="F93" s="4">
        <f t="shared" si="31"/>
        <v>5.245191964148533</v>
      </c>
      <c r="G93" s="78">
        <v>308.27611315</v>
      </c>
      <c r="H93" s="4">
        <f t="shared" si="31"/>
        <v>9.031762526005082</v>
      </c>
      <c r="I93" s="78">
        <v>348.78210583</v>
      </c>
      <c r="J93" s="4">
        <f t="shared" si="36"/>
        <v>13.139517125120456</v>
      </c>
      <c r="K93" s="78">
        <v>381.4030606</v>
      </c>
      <c r="L93" s="4">
        <f t="shared" si="32"/>
        <v>9.352817769240666</v>
      </c>
      <c r="M93" s="78">
        <v>430.7881495999999</v>
      </c>
      <c r="N93" s="4">
        <f t="shared" si="33"/>
        <v>12.94826762069247</v>
      </c>
      <c r="O93" s="78">
        <v>453.85904745999994</v>
      </c>
      <c r="P93" s="4">
        <f t="shared" si="34"/>
        <v>5.355508939004497</v>
      </c>
    </row>
    <row r="94" spans="1:16" ht="30" customHeight="1">
      <c r="A94" s="5" t="s">
        <v>8</v>
      </c>
      <c r="B94" s="78">
        <v>38.15122257</v>
      </c>
      <c r="C94" s="78">
        <v>26.445113449999997</v>
      </c>
      <c r="D94" s="4">
        <f t="shared" si="35"/>
        <v>-30.68344428156029</v>
      </c>
      <c r="E94" s="78">
        <v>22.67397944</v>
      </c>
      <c r="F94" s="4">
        <f t="shared" si="31"/>
        <v>-14.260230031268772</v>
      </c>
      <c r="G94" s="78">
        <v>35.12137389000001</v>
      </c>
      <c r="H94" s="4">
        <f t="shared" si="31"/>
        <v>54.89726443008544</v>
      </c>
      <c r="I94" s="78">
        <v>51.16695479</v>
      </c>
      <c r="J94" s="4">
        <f t="shared" si="36"/>
        <v>45.68608548815511</v>
      </c>
      <c r="K94" s="78">
        <v>62.114701266363646</v>
      </c>
      <c r="L94" s="4">
        <f t="shared" si="32"/>
        <v>21.39612670188311</v>
      </c>
      <c r="M94" s="78">
        <v>80.4026530509091</v>
      </c>
      <c r="N94" s="4">
        <f t="shared" si="33"/>
        <v>29.442227704069694</v>
      </c>
      <c r="O94" s="78">
        <v>82.98915840454545</v>
      </c>
      <c r="P94" s="4">
        <f t="shared" si="34"/>
        <v>3.2169403066819693</v>
      </c>
    </row>
    <row r="95" spans="1:16" ht="30" customHeight="1">
      <c r="A95" s="5" t="s">
        <v>9</v>
      </c>
      <c r="B95" s="78">
        <v>0</v>
      </c>
      <c r="C95" s="78">
        <v>0</v>
      </c>
      <c r="D95" s="4" t="e">
        <f t="shared" si="35"/>
        <v>#DIV/0!</v>
      </c>
      <c r="E95" s="78">
        <v>0</v>
      </c>
      <c r="F95" s="4" t="e">
        <f t="shared" si="31"/>
        <v>#DIV/0!</v>
      </c>
      <c r="G95" s="78">
        <v>0</v>
      </c>
      <c r="H95" s="4" t="e">
        <f t="shared" si="31"/>
        <v>#DIV/0!</v>
      </c>
      <c r="I95" s="78">
        <v>0</v>
      </c>
      <c r="J95" s="4" t="e">
        <f t="shared" si="36"/>
        <v>#DIV/0!</v>
      </c>
      <c r="K95" s="78">
        <v>0</v>
      </c>
      <c r="L95" s="4" t="e">
        <f t="shared" si="32"/>
        <v>#DIV/0!</v>
      </c>
      <c r="M95" s="78">
        <v>0</v>
      </c>
      <c r="N95" s="4" t="e">
        <f t="shared" si="33"/>
        <v>#DIV/0!</v>
      </c>
      <c r="O95" s="78">
        <v>0</v>
      </c>
      <c r="P95" s="4" t="e">
        <f t="shared" si="34"/>
        <v>#DIV/0!</v>
      </c>
    </row>
    <row r="96" spans="1:16" ht="30" customHeight="1">
      <c r="A96" s="5" t="s">
        <v>10</v>
      </c>
      <c r="B96" s="94">
        <v>30.38252919</v>
      </c>
      <c r="C96" s="94">
        <v>32.04184692</v>
      </c>
      <c r="D96" s="4">
        <f t="shared" si="35"/>
        <v>5.461420672463766</v>
      </c>
      <c r="E96" s="94">
        <v>32.40790634</v>
      </c>
      <c r="F96" s="4">
        <f t="shared" si="31"/>
        <v>1.1424416979269407</v>
      </c>
      <c r="G96" s="94">
        <v>39.46657286</v>
      </c>
      <c r="H96" s="4">
        <f t="shared" si="31"/>
        <v>21.780692791276447</v>
      </c>
      <c r="I96" s="94">
        <v>45.93274032000001</v>
      </c>
      <c r="J96" s="4">
        <f t="shared" si="36"/>
        <v>16.383909195605813</v>
      </c>
      <c r="K96" s="94">
        <v>51.592861590000005</v>
      </c>
      <c r="L96" s="4">
        <f t="shared" si="32"/>
        <v>12.322629197752155</v>
      </c>
      <c r="M96" s="94">
        <v>54.46876667000001</v>
      </c>
      <c r="N96" s="4">
        <f t="shared" si="33"/>
        <v>5.574230603555871</v>
      </c>
      <c r="O96" s="94">
        <v>49.99984952</v>
      </c>
      <c r="P96" s="4">
        <f t="shared" si="34"/>
        <v>-8.204549915872015</v>
      </c>
    </row>
    <row r="97" spans="1:16" ht="30" customHeight="1">
      <c r="A97" s="5" t="s">
        <v>11</v>
      </c>
      <c r="B97" s="78">
        <v>1.48412644</v>
      </c>
      <c r="C97" s="78">
        <v>1.6171036499999998</v>
      </c>
      <c r="D97" s="4">
        <f t="shared" si="35"/>
        <v>8.95996502831657</v>
      </c>
      <c r="E97" s="78">
        <v>1.2741929099999998</v>
      </c>
      <c r="F97" s="4">
        <f t="shared" si="31"/>
        <v>-21.20524185323557</v>
      </c>
      <c r="G97" s="78">
        <v>1.0650697199999999</v>
      </c>
      <c r="H97" s="4">
        <f t="shared" si="31"/>
        <v>-16.412207944242912</v>
      </c>
      <c r="I97" s="78">
        <v>1.39727881</v>
      </c>
      <c r="J97" s="4">
        <f t="shared" si="36"/>
        <v>31.191299852182457</v>
      </c>
      <c r="K97" s="78">
        <v>1.41157385</v>
      </c>
      <c r="L97" s="4">
        <f t="shared" si="32"/>
        <v>1.0230628202255443</v>
      </c>
      <c r="M97" s="78">
        <v>1.8037543</v>
      </c>
      <c r="N97" s="4">
        <f t="shared" si="33"/>
        <v>27.78320454151231</v>
      </c>
      <c r="O97" s="78">
        <v>1.9554262999999996</v>
      </c>
      <c r="P97" s="4">
        <f t="shared" si="34"/>
        <v>8.408684043053956</v>
      </c>
    </row>
    <row r="98" spans="1:16" ht="30" customHeight="1">
      <c r="A98" s="3" t="s">
        <v>3</v>
      </c>
      <c r="B98" s="78">
        <f>SUM(B90:B97)</f>
        <v>689.43265399</v>
      </c>
      <c r="C98" s="78">
        <f>SUM(C90:C97)</f>
        <v>734.83721309</v>
      </c>
      <c r="D98" s="4">
        <f t="shared" si="35"/>
        <v>6.585785984639278</v>
      </c>
      <c r="E98" s="76">
        <f>SUM(E90:E97)</f>
        <v>730.0013510000001</v>
      </c>
      <c r="F98" s="4">
        <f t="shared" si="31"/>
        <v>-0.658086172536772</v>
      </c>
      <c r="G98" s="76">
        <f>SUM(G90:G97)</f>
        <v>817.61700688</v>
      </c>
      <c r="H98" s="4">
        <f t="shared" si="31"/>
        <v>12.002122428948743</v>
      </c>
      <c r="I98" s="76">
        <f>SUM(I90:I97)</f>
        <v>976.6930456599999</v>
      </c>
      <c r="J98" s="4">
        <f t="shared" si="36"/>
        <v>19.456057963743806</v>
      </c>
      <c r="K98" s="76">
        <f>SUM(K90:K97)</f>
        <v>1095.9392825963635</v>
      </c>
      <c r="L98" s="4">
        <f t="shared" si="32"/>
        <v>12.209182553949988</v>
      </c>
      <c r="M98" s="76">
        <f>SUM(M90:M97)</f>
        <v>1238.2131423109088</v>
      </c>
      <c r="N98" s="4">
        <f t="shared" si="33"/>
        <v>12.981910765848975</v>
      </c>
      <c r="O98" s="76">
        <f>SUM(O90:O97)</f>
        <v>1194.0798407445452</v>
      </c>
      <c r="P98" s="4">
        <f t="shared" si="34"/>
        <v>-3.5642733918973324</v>
      </c>
    </row>
    <row r="103" spans="1:16" ht="30" customHeight="1">
      <c r="A103" s="242" t="s">
        <v>181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</row>
    <row r="104" spans="1:16" ht="30" customHeight="1">
      <c r="A104" s="241" t="s">
        <v>325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 t="s">
        <v>61</v>
      </c>
      <c r="G106" s="1"/>
      <c r="H106" s="1"/>
      <c r="I106" s="1"/>
      <c r="J106" s="1" t="s">
        <v>61</v>
      </c>
      <c r="K106" s="1"/>
      <c r="L106" s="1" t="s">
        <v>61</v>
      </c>
      <c r="M106" s="1"/>
      <c r="N106" s="1"/>
      <c r="O106" s="1"/>
      <c r="P106" s="1" t="s">
        <v>0</v>
      </c>
    </row>
    <row r="107" spans="1:16" ht="30" customHeight="1">
      <c r="A107" s="3" t="s">
        <v>1</v>
      </c>
      <c r="B107" s="3">
        <v>2550</v>
      </c>
      <c r="C107" s="3">
        <v>2551</v>
      </c>
      <c r="D107" s="4" t="s">
        <v>2</v>
      </c>
      <c r="E107" s="3">
        <v>2552</v>
      </c>
      <c r="F107" s="4" t="s">
        <v>2</v>
      </c>
      <c r="G107" s="3">
        <v>2553</v>
      </c>
      <c r="H107" s="4" t="s">
        <v>2</v>
      </c>
      <c r="I107" s="3">
        <v>2554</v>
      </c>
      <c r="J107" s="4" t="s">
        <v>2</v>
      </c>
      <c r="K107" s="3">
        <v>2555</v>
      </c>
      <c r="L107" s="4" t="s">
        <v>2</v>
      </c>
      <c r="M107" s="3">
        <v>2556</v>
      </c>
      <c r="N107" s="4" t="s">
        <v>2</v>
      </c>
      <c r="O107" s="3">
        <v>2557</v>
      </c>
      <c r="P107" s="4" t="s">
        <v>2</v>
      </c>
    </row>
    <row r="108" spans="1:16" ht="30" customHeight="1">
      <c r="A108" s="5" t="s">
        <v>4</v>
      </c>
      <c r="B108" s="78">
        <v>178.45506315</v>
      </c>
      <c r="C108" s="78">
        <v>183.99269264000003</v>
      </c>
      <c r="D108" s="4">
        <f>(C108-B108)/B108*100</f>
        <v>3.1030946347234694</v>
      </c>
      <c r="E108" s="78">
        <v>185.04131581000001</v>
      </c>
      <c r="F108" s="4">
        <f aca="true" t="shared" si="37" ref="F108:H116">(E108-C108)/C108*100</f>
        <v>0.5699265307518055</v>
      </c>
      <c r="G108" s="78">
        <v>198.05338949999998</v>
      </c>
      <c r="H108" s="4">
        <f t="shared" si="37"/>
        <v>7.031982902326922</v>
      </c>
      <c r="I108" s="78">
        <v>235.08378239</v>
      </c>
      <c r="J108" s="4">
        <f>(I108-G108)/G108*100</f>
        <v>18.697177050837617</v>
      </c>
      <c r="K108" s="78">
        <v>293.44613208000004</v>
      </c>
      <c r="L108" s="4">
        <f aca="true" t="shared" si="38" ref="L108:L116">(K108-I108)/I108*100</f>
        <v>24.82619136745804</v>
      </c>
      <c r="M108" s="78">
        <v>346.60887752</v>
      </c>
      <c r="N108" s="4">
        <f aca="true" t="shared" si="39" ref="N108:N116">(M108-K108)/K108*100</f>
        <v>18.116696602259736</v>
      </c>
      <c r="O108" s="78">
        <v>297.81107084999996</v>
      </c>
      <c r="P108" s="4">
        <f aca="true" t="shared" si="40" ref="P108:P116">(O108-M108)/M108*100</f>
        <v>-14.07863728683185</v>
      </c>
    </row>
    <row r="109" spans="1:16" ht="30" customHeight="1">
      <c r="A109" s="5" t="s">
        <v>5</v>
      </c>
      <c r="B109" s="78">
        <v>49.779128549999996</v>
      </c>
      <c r="C109" s="78">
        <v>44.443896280000004</v>
      </c>
      <c r="D109" s="4">
        <f aca="true" t="shared" si="41" ref="D109:D116">(C109-B109)/B109*100</f>
        <v>-10.717809703400267</v>
      </c>
      <c r="E109" s="78">
        <v>48.05438305</v>
      </c>
      <c r="F109" s="4">
        <f t="shared" si="37"/>
        <v>8.123695427722282</v>
      </c>
      <c r="G109" s="78">
        <v>60.08861228999999</v>
      </c>
      <c r="H109" s="4">
        <f t="shared" si="37"/>
        <v>25.042937763821723</v>
      </c>
      <c r="I109" s="78">
        <v>62.66743045000001</v>
      </c>
      <c r="J109" s="4">
        <f aca="true" t="shared" si="42" ref="J109:J116">(I109-G109)*100/G109</f>
        <v>4.291691989081246</v>
      </c>
      <c r="K109" s="78">
        <v>65.5267732</v>
      </c>
      <c r="L109" s="4">
        <f t="shared" si="38"/>
        <v>4.5627253734000535</v>
      </c>
      <c r="M109" s="78">
        <v>76.28414690999999</v>
      </c>
      <c r="N109" s="4">
        <f t="shared" si="39"/>
        <v>16.416760943143764</v>
      </c>
      <c r="O109" s="78">
        <v>82.96361204</v>
      </c>
      <c r="P109" s="4">
        <f t="shared" si="40"/>
        <v>8.75603306920433</v>
      </c>
    </row>
    <row r="110" spans="1:16" ht="30" customHeight="1">
      <c r="A110" s="5" t="s">
        <v>6</v>
      </c>
      <c r="B110" s="78">
        <v>0</v>
      </c>
      <c r="C110" s="78">
        <v>0</v>
      </c>
      <c r="D110" s="4" t="e">
        <f t="shared" si="41"/>
        <v>#DIV/0!</v>
      </c>
      <c r="E110" s="78">
        <v>0</v>
      </c>
      <c r="F110" s="4" t="e">
        <f t="shared" si="37"/>
        <v>#DIV/0!</v>
      </c>
      <c r="G110" s="78">
        <v>0</v>
      </c>
      <c r="H110" s="4" t="e">
        <f t="shared" si="37"/>
        <v>#DIV/0!</v>
      </c>
      <c r="I110" s="78">
        <v>0</v>
      </c>
      <c r="J110" s="4" t="e">
        <f t="shared" si="42"/>
        <v>#DIV/0!</v>
      </c>
      <c r="K110" s="78">
        <v>0</v>
      </c>
      <c r="L110" s="4" t="e">
        <f t="shared" si="38"/>
        <v>#DIV/0!</v>
      </c>
      <c r="M110" s="78">
        <v>0</v>
      </c>
      <c r="N110" s="4" t="e">
        <f t="shared" si="39"/>
        <v>#DIV/0!</v>
      </c>
      <c r="O110" s="78">
        <v>0</v>
      </c>
      <c r="P110" s="4" t="e">
        <f t="shared" si="40"/>
        <v>#DIV/0!</v>
      </c>
    </row>
    <row r="111" spans="1:16" ht="30" customHeight="1">
      <c r="A111" s="5" t="s">
        <v>7</v>
      </c>
      <c r="B111" s="78">
        <v>102.35285198000001</v>
      </c>
      <c r="C111" s="78">
        <v>116.38861895</v>
      </c>
      <c r="D111" s="4">
        <f t="shared" si="41"/>
        <v>13.71311761077513</v>
      </c>
      <c r="E111" s="78">
        <v>141.20099311</v>
      </c>
      <c r="F111" s="4">
        <f t="shared" si="37"/>
        <v>21.318557075292127</v>
      </c>
      <c r="G111" s="78">
        <v>187.94413245</v>
      </c>
      <c r="H111" s="4">
        <f t="shared" si="37"/>
        <v>33.10397349938298</v>
      </c>
      <c r="I111" s="78">
        <v>256.56596305</v>
      </c>
      <c r="J111" s="4">
        <f t="shared" si="42"/>
        <v>36.51182386247461</v>
      </c>
      <c r="K111" s="78">
        <v>290.63689401999994</v>
      </c>
      <c r="L111" s="4">
        <f t="shared" si="38"/>
        <v>13.279598963546132</v>
      </c>
      <c r="M111" s="78">
        <v>272.82933505</v>
      </c>
      <c r="N111" s="4">
        <f t="shared" si="39"/>
        <v>-6.127081363859652</v>
      </c>
      <c r="O111" s="78">
        <v>348.0242092</v>
      </c>
      <c r="P111" s="4">
        <f t="shared" si="40"/>
        <v>27.561139690575942</v>
      </c>
    </row>
    <row r="112" spans="1:16" ht="30" customHeight="1">
      <c r="A112" s="5" t="s">
        <v>8</v>
      </c>
      <c r="B112" s="78">
        <v>20.30604241</v>
      </c>
      <c r="C112" s="78">
        <v>15.88525274</v>
      </c>
      <c r="D112" s="4">
        <f t="shared" si="41"/>
        <v>-21.7708088102038</v>
      </c>
      <c r="E112" s="78">
        <v>13.044678289999998</v>
      </c>
      <c r="F112" s="4">
        <f t="shared" si="37"/>
        <v>-17.881833525048478</v>
      </c>
      <c r="G112" s="78">
        <v>18.43487092</v>
      </c>
      <c r="H112" s="4">
        <f t="shared" si="37"/>
        <v>41.32100853826426</v>
      </c>
      <c r="I112" s="78">
        <v>34.18535639</v>
      </c>
      <c r="J112" s="4">
        <f t="shared" si="42"/>
        <v>85.43854490954038</v>
      </c>
      <c r="K112" s="78">
        <v>38.5366605409091</v>
      </c>
      <c r="L112" s="4">
        <f t="shared" si="38"/>
        <v>12.728561613539153</v>
      </c>
      <c r="M112" s="78">
        <v>44.97017990181818</v>
      </c>
      <c r="N112" s="4">
        <f t="shared" si="39"/>
        <v>16.694542989991294</v>
      </c>
      <c r="O112" s="78">
        <v>55.34704242363637</v>
      </c>
      <c r="P112" s="4">
        <f t="shared" si="40"/>
        <v>23.07498556704383</v>
      </c>
    </row>
    <row r="113" spans="1:16" ht="30" customHeight="1">
      <c r="A113" s="5" t="s">
        <v>9</v>
      </c>
      <c r="B113" s="78">
        <v>0</v>
      </c>
      <c r="C113" s="78">
        <v>0</v>
      </c>
      <c r="D113" s="4" t="e">
        <f t="shared" si="41"/>
        <v>#DIV/0!</v>
      </c>
      <c r="E113" s="78">
        <v>0</v>
      </c>
      <c r="F113" s="4" t="e">
        <f t="shared" si="37"/>
        <v>#DIV/0!</v>
      </c>
      <c r="G113" s="78">
        <v>0</v>
      </c>
      <c r="H113" s="4" t="e">
        <f t="shared" si="37"/>
        <v>#DIV/0!</v>
      </c>
      <c r="I113" s="78">
        <v>0</v>
      </c>
      <c r="J113" s="4" t="e">
        <f t="shared" si="42"/>
        <v>#DIV/0!</v>
      </c>
      <c r="K113" s="78">
        <v>0</v>
      </c>
      <c r="L113" s="4" t="e">
        <f t="shared" si="38"/>
        <v>#DIV/0!</v>
      </c>
      <c r="M113" s="78">
        <v>0</v>
      </c>
      <c r="N113" s="4" t="e">
        <f t="shared" si="39"/>
        <v>#DIV/0!</v>
      </c>
      <c r="O113" s="78">
        <v>0</v>
      </c>
      <c r="P113" s="4" t="e">
        <f t="shared" si="40"/>
        <v>#DIV/0!</v>
      </c>
    </row>
    <row r="114" spans="1:16" ht="30" customHeight="1">
      <c r="A114" s="5" t="s">
        <v>10</v>
      </c>
      <c r="B114" s="94">
        <v>15.35592149</v>
      </c>
      <c r="C114" s="94">
        <v>16.97401109</v>
      </c>
      <c r="D114" s="4">
        <f t="shared" si="41"/>
        <v>10.537235430994647</v>
      </c>
      <c r="E114" s="94">
        <v>19.437040870000004</v>
      </c>
      <c r="F114" s="4">
        <f t="shared" si="37"/>
        <v>14.51059367724263</v>
      </c>
      <c r="G114" s="94">
        <v>22.955746410000003</v>
      </c>
      <c r="H114" s="4">
        <f t="shared" si="37"/>
        <v>18.103092767741856</v>
      </c>
      <c r="I114" s="94">
        <v>24.86713832</v>
      </c>
      <c r="J114" s="4">
        <f t="shared" si="42"/>
        <v>8.326420216801807</v>
      </c>
      <c r="K114" s="94">
        <v>27.145977830000003</v>
      </c>
      <c r="L114" s="4">
        <f t="shared" si="38"/>
        <v>9.164060137017023</v>
      </c>
      <c r="M114" s="94">
        <v>29.900299499999996</v>
      </c>
      <c r="N114" s="4">
        <f t="shared" si="39"/>
        <v>10.146334338179896</v>
      </c>
      <c r="O114" s="94">
        <v>31.916054539999998</v>
      </c>
      <c r="P114" s="4">
        <f t="shared" si="40"/>
        <v>6.741588123557098</v>
      </c>
    </row>
    <row r="115" spans="1:16" ht="30" customHeight="1">
      <c r="A115" s="5" t="s">
        <v>11</v>
      </c>
      <c r="B115" s="78">
        <v>0.92533</v>
      </c>
      <c r="C115" s="78">
        <v>1.2280335900000001</v>
      </c>
      <c r="D115" s="4">
        <f t="shared" si="41"/>
        <v>32.7130418337242</v>
      </c>
      <c r="E115" s="78">
        <v>0.93805364</v>
      </c>
      <c r="F115" s="4">
        <f t="shared" si="37"/>
        <v>-23.613356536933168</v>
      </c>
      <c r="G115" s="78">
        <v>1.6461468699999997</v>
      </c>
      <c r="H115" s="4">
        <f t="shared" si="37"/>
        <v>75.48536670035199</v>
      </c>
      <c r="I115" s="78">
        <v>1.3199086100000001</v>
      </c>
      <c r="J115" s="4">
        <f t="shared" si="42"/>
        <v>-19.81829604304989</v>
      </c>
      <c r="K115" s="78">
        <v>1.049101</v>
      </c>
      <c r="L115" s="4">
        <f t="shared" si="38"/>
        <v>-20.517148531972985</v>
      </c>
      <c r="M115" s="78">
        <v>1.2690325000000002</v>
      </c>
      <c r="N115" s="4">
        <f t="shared" si="39"/>
        <v>20.96380615403094</v>
      </c>
      <c r="O115" s="78">
        <v>1.6075325</v>
      </c>
      <c r="P115" s="4">
        <f t="shared" si="40"/>
        <v>26.673863750534345</v>
      </c>
    </row>
    <row r="116" spans="1:16" ht="30" customHeight="1">
      <c r="A116" s="3" t="s">
        <v>3</v>
      </c>
      <c r="B116" s="78">
        <f>SUM(B108:B115)</f>
        <v>367.17433758</v>
      </c>
      <c r="C116" s="78">
        <f>SUM(C108:C115)</f>
        <v>378.91250528999996</v>
      </c>
      <c r="D116" s="4">
        <f t="shared" si="41"/>
        <v>3.1968921867919096</v>
      </c>
      <c r="E116" s="76">
        <f>SUM(E108:E115)</f>
        <v>407.71646477</v>
      </c>
      <c r="F116" s="4">
        <f t="shared" si="37"/>
        <v>7.6017442227078265</v>
      </c>
      <c r="G116" s="76">
        <f>SUM(G108:G115)</f>
        <v>489.12289844</v>
      </c>
      <c r="H116" s="4">
        <f t="shared" si="37"/>
        <v>19.966432730628807</v>
      </c>
      <c r="I116" s="76">
        <f>SUM(I108:I115)</f>
        <v>614.68957921</v>
      </c>
      <c r="J116" s="4">
        <f t="shared" si="42"/>
        <v>25.67180583253825</v>
      </c>
      <c r="K116" s="76">
        <f>SUM(K108:K115)</f>
        <v>716.341538670909</v>
      </c>
      <c r="L116" s="4">
        <f t="shared" si="38"/>
        <v>16.53712099553603</v>
      </c>
      <c r="M116" s="76">
        <f>SUM(M108:M115)</f>
        <v>771.8618713818181</v>
      </c>
      <c r="N116" s="4">
        <f t="shared" si="39"/>
        <v>7.750539332665367</v>
      </c>
      <c r="O116" s="76">
        <f>SUM(O108:O115)</f>
        <v>817.6695215536364</v>
      </c>
      <c r="P116" s="4">
        <f t="shared" si="40"/>
        <v>5.934695295909824</v>
      </c>
    </row>
    <row r="118" spans="1:16" ht="30" customHeight="1">
      <c r="A118" s="242" t="s">
        <v>182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</row>
    <row r="119" spans="1:16" ht="30" customHeight="1">
      <c r="A119" s="241" t="s">
        <v>325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 t="s">
        <v>61</v>
      </c>
      <c r="G121" s="1"/>
      <c r="H121" s="1"/>
      <c r="I121" s="1"/>
      <c r="J121" s="1" t="s">
        <v>61</v>
      </c>
      <c r="K121" s="1"/>
      <c r="L121" s="1" t="s">
        <v>61</v>
      </c>
      <c r="M121" s="1"/>
      <c r="N121" s="1"/>
      <c r="O121" s="1"/>
      <c r="P121" s="1" t="s">
        <v>0</v>
      </c>
    </row>
    <row r="122" spans="1:16" ht="30" customHeight="1">
      <c r="A122" s="3" t="s">
        <v>1</v>
      </c>
      <c r="B122" s="3">
        <v>2550</v>
      </c>
      <c r="C122" s="3">
        <v>2551</v>
      </c>
      <c r="D122" s="4" t="s">
        <v>2</v>
      </c>
      <c r="E122" s="3">
        <v>2552</v>
      </c>
      <c r="F122" s="4" t="s">
        <v>2</v>
      </c>
      <c r="G122" s="3">
        <v>2553</v>
      </c>
      <c r="H122" s="4" t="s">
        <v>2</v>
      </c>
      <c r="I122" s="3">
        <v>2554</v>
      </c>
      <c r="J122" s="4" t="s">
        <v>2</v>
      </c>
      <c r="K122" s="3">
        <v>2555</v>
      </c>
      <c r="L122" s="4" t="s">
        <v>2</v>
      </c>
      <c r="M122" s="3">
        <v>2556</v>
      </c>
      <c r="N122" s="4" t="s">
        <v>2</v>
      </c>
      <c r="O122" s="3">
        <v>2557</v>
      </c>
      <c r="P122" s="4" t="s">
        <v>2</v>
      </c>
    </row>
    <row r="123" spans="1:16" ht="30" customHeight="1">
      <c r="A123" s="5" t="s">
        <v>4</v>
      </c>
      <c r="B123" s="76">
        <v>1217.95043052</v>
      </c>
      <c r="C123" s="76">
        <v>1211.39904603</v>
      </c>
      <c r="D123" s="4">
        <f>(C123-B123)/B123*100</f>
        <v>-0.5379023912494577</v>
      </c>
      <c r="E123" s="78">
        <v>1173.79186422</v>
      </c>
      <c r="F123" s="4">
        <f aca="true" t="shared" si="43" ref="F123:H131">(E123-C123)/C123*100</f>
        <v>-3.1044420856402586</v>
      </c>
      <c r="G123" s="78">
        <v>1227.8968627199997</v>
      </c>
      <c r="H123" s="4">
        <f t="shared" si="43"/>
        <v>4.609420132244077</v>
      </c>
      <c r="I123" s="78">
        <v>1414.93695543</v>
      </c>
      <c r="J123" s="4">
        <f>(I123-G123)/G123*100</f>
        <v>15.232557260198112</v>
      </c>
      <c r="K123" s="78">
        <v>1670.39701996</v>
      </c>
      <c r="L123" s="4">
        <f aca="true" t="shared" si="44" ref="L123:L131">(K123-I123)/I123*100</f>
        <v>18.054519217244263</v>
      </c>
      <c r="M123" s="78">
        <v>1684.7129326299998</v>
      </c>
      <c r="N123" s="4">
        <f aca="true" t="shared" si="45" ref="N123:N131">(M123-K123)/K123*100</f>
        <v>0.8570365307729401</v>
      </c>
      <c r="O123" s="78">
        <v>1404.31409038</v>
      </c>
      <c r="P123" s="4">
        <f aca="true" t="shared" si="46" ref="P123:P131">(O123-M123)/M123*100</f>
        <v>-16.643716375600572</v>
      </c>
    </row>
    <row r="124" spans="1:16" ht="30" customHeight="1">
      <c r="A124" s="5" t="s">
        <v>5</v>
      </c>
      <c r="B124" s="76">
        <v>514.11413796</v>
      </c>
      <c r="C124" s="76">
        <v>710.92795762</v>
      </c>
      <c r="D124" s="4">
        <f aca="true" t="shared" si="47" ref="D124:D131">(C124-B124)/B124*100</f>
        <v>38.28212552974236</v>
      </c>
      <c r="E124" s="78">
        <v>575.58426356</v>
      </c>
      <c r="F124" s="4">
        <f t="shared" si="43"/>
        <v>-19.03761029642092</v>
      </c>
      <c r="G124" s="78">
        <v>802.0474186399998</v>
      </c>
      <c r="H124" s="4">
        <f t="shared" si="43"/>
        <v>39.34491775006509</v>
      </c>
      <c r="I124" s="78">
        <v>1000.91458746</v>
      </c>
      <c r="J124" s="4">
        <f aca="true" t="shared" si="48" ref="J124:J131">(I124-G124)*100/G124</f>
        <v>24.794939076945276</v>
      </c>
      <c r="K124" s="78">
        <v>1081.2968427</v>
      </c>
      <c r="L124" s="4">
        <f t="shared" si="44"/>
        <v>8.030880581327567</v>
      </c>
      <c r="M124" s="78">
        <v>1113.8520423399998</v>
      </c>
      <c r="N124" s="4">
        <f t="shared" si="45"/>
        <v>3.0107550817136706</v>
      </c>
      <c r="O124" s="78">
        <v>1111.7926773199997</v>
      </c>
      <c r="P124" s="4">
        <f t="shared" si="46"/>
        <v>-0.1848867660801462</v>
      </c>
    </row>
    <row r="125" spans="1:16" ht="30" customHeight="1">
      <c r="A125" s="5" t="s">
        <v>6</v>
      </c>
      <c r="B125" s="78">
        <v>0</v>
      </c>
      <c r="C125" s="78">
        <v>0</v>
      </c>
      <c r="D125" s="4" t="e">
        <f t="shared" si="47"/>
        <v>#DIV/0!</v>
      </c>
      <c r="E125" s="78">
        <v>0</v>
      </c>
      <c r="F125" s="4" t="e">
        <f t="shared" si="43"/>
        <v>#DIV/0!</v>
      </c>
      <c r="G125" s="78">
        <v>0</v>
      </c>
      <c r="H125" s="4" t="e">
        <f t="shared" si="43"/>
        <v>#DIV/0!</v>
      </c>
      <c r="I125" s="78">
        <v>0</v>
      </c>
      <c r="J125" s="4" t="e">
        <f t="shared" si="48"/>
        <v>#DIV/0!</v>
      </c>
      <c r="K125" s="78">
        <v>0</v>
      </c>
      <c r="L125" s="4" t="e">
        <f t="shared" si="44"/>
        <v>#DIV/0!</v>
      </c>
      <c r="M125" s="78">
        <v>0</v>
      </c>
      <c r="N125" s="4" t="e">
        <f t="shared" si="45"/>
        <v>#DIV/0!</v>
      </c>
      <c r="O125" s="78">
        <v>0</v>
      </c>
      <c r="P125" s="4" t="e">
        <f t="shared" si="46"/>
        <v>#DIV/0!</v>
      </c>
    </row>
    <row r="126" spans="1:16" ht="30" customHeight="1">
      <c r="A126" s="5" t="s">
        <v>7</v>
      </c>
      <c r="B126" s="76">
        <v>1937.52171661</v>
      </c>
      <c r="C126" s="76">
        <v>2286.1869458</v>
      </c>
      <c r="D126" s="4">
        <f t="shared" si="47"/>
        <v>17.995423029376145</v>
      </c>
      <c r="E126" s="78">
        <v>2590.3622569080003</v>
      </c>
      <c r="F126" s="4">
        <f t="shared" si="43"/>
        <v>13.304918552999649</v>
      </c>
      <c r="G126" s="78">
        <v>2715.91408165</v>
      </c>
      <c r="H126" s="4">
        <f t="shared" si="43"/>
        <v>4.8468828793029575</v>
      </c>
      <c r="I126" s="78">
        <v>2850.4792948400004</v>
      </c>
      <c r="J126" s="4">
        <f t="shared" si="48"/>
        <v>4.954693305623577</v>
      </c>
      <c r="K126" s="78">
        <v>3170.0592955119996</v>
      </c>
      <c r="L126" s="4">
        <f t="shared" si="44"/>
        <v>11.211447887045166</v>
      </c>
      <c r="M126" s="78">
        <v>3240.204864179</v>
      </c>
      <c r="N126" s="4">
        <f t="shared" si="45"/>
        <v>2.212752574259697</v>
      </c>
      <c r="O126" s="78">
        <v>3479.032770643</v>
      </c>
      <c r="P126" s="4">
        <f t="shared" si="46"/>
        <v>7.370765629799571</v>
      </c>
    </row>
    <row r="127" spans="1:16" ht="30" customHeight="1">
      <c r="A127" s="5" t="s">
        <v>8</v>
      </c>
      <c r="B127" s="76">
        <v>165.27637537</v>
      </c>
      <c r="C127" s="76">
        <v>132.63149792</v>
      </c>
      <c r="D127" s="4">
        <f t="shared" si="47"/>
        <v>-19.751690086933944</v>
      </c>
      <c r="E127" s="78">
        <v>83.6407131555</v>
      </c>
      <c r="F127" s="4">
        <f t="shared" si="43"/>
        <v>-36.93751901531717</v>
      </c>
      <c r="G127" s="78">
        <v>138.74118112</v>
      </c>
      <c r="H127" s="4">
        <f t="shared" si="43"/>
        <v>65.87756833452673</v>
      </c>
      <c r="I127" s="78">
        <v>281.81758906</v>
      </c>
      <c r="J127" s="4">
        <f t="shared" si="48"/>
        <v>103.12468640168947</v>
      </c>
      <c r="K127" s="78">
        <v>375.18336601545457</v>
      </c>
      <c r="L127" s="4">
        <f t="shared" si="44"/>
        <v>33.12986150611652</v>
      </c>
      <c r="M127" s="78">
        <v>435.1605648963637</v>
      </c>
      <c r="N127" s="4">
        <f t="shared" si="45"/>
        <v>15.986102880274968</v>
      </c>
      <c r="O127" s="78">
        <v>489.6402133745454</v>
      </c>
      <c r="P127" s="4">
        <f t="shared" si="46"/>
        <v>12.519436013499144</v>
      </c>
    </row>
    <row r="128" spans="1:16" ht="30" customHeight="1">
      <c r="A128" s="5" t="s">
        <v>9</v>
      </c>
      <c r="B128" s="78">
        <v>0</v>
      </c>
      <c r="C128" s="78">
        <v>0</v>
      </c>
      <c r="D128" s="4" t="e">
        <f t="shared" si="47"/>
        <v>#DIV/0!</v>
      </c>
      <c r="E128" s="78">
        <v>0</v>
      </c>
      <c r="F128" s="4" t="e">
        <f t="shared" si="43"/>
        <v>#DIV/0!</v>
      </c>
      <c r="G128" s="78">
        <v>0</v>
      </c>
      <c r="H128" s="4" t="e">
        <f t="shared" si="43"/>
        <v>#DIV/0!</v>
      </c>
      <c r="I128" s="78">
        <v>0</v>
      </c>
      <c r="J128" s="4" t="e">
        <f t="shared" si="48"/>
        <v>#DIV/0!</v>
      </c>
      <c r="K128" s="78">
        <v>0</v>
      </c>
      <c r="L128" s="4" t="e">
        <f t="shared" si="44"/>
        <v>#DIV/0!</v>
      </c>
      <c r="M128" s="78">
        <v>0</v>
      </c>
      <c r="N128" s="4" t="e">
        <f t="shared" si="45"/>
        <v>#DIV/0!</v>
      </c>
      <c r="O128" s="78">
        <v>0</v>
      </c>
      <c r="P128" s="4" t="e">
        <f t="shared" si="46"/>
        <v>#DIV/0!</v>
      </c>
    </row>
    <row r="129" spans="1:16" ht="30" customHeight="1">
      <c r="A129" s="5" t="s">
        <v>10</v>
      </c>
      <c r="B129" s="70">
        <v>107.22303830999999</v>
      </c>
      <c r="C129" s="70">
        <v>109.46725778000001</v>
      </c>
      <c r="D129" s="4">
        <f t="shared" si="47"/>
        <v>2.0930384974837213</v>
      </c>
      <c r="E129" s="94">
        <v>107.91618193000001</v>
      </c>
      <c r="F129" s="4">
        <f t="shared" si="43"/>
        <v>-1.4169313102893766</v>
      </c>
      <c r="G129" s="94">
        <v>131.87351837</v>
      </c>
      <c r="H129" s="4">
        <f t="shared" si="43"/>
        <v>22.1999481556343</v>
      </c>
      <c r="I129" s="94">
        <v>147.49112044</v>
      </c>
      <c r="J129" s="4">
        <f t="shared" si="48"/>
        <v>11.842864483361552</v>
      </c>
      <c r="K129" s="94">
        <v>175.95035217</v>
      </c>
      <c r="L129" s="4">
        <f t="shared" si="44"/>
        <v>19.29555599354019</v>
      </c>
      <c r="M129" s="94">
        <v>182.44485293999998</v>
      </c>
      <c r="N129" s="4">
        <f t="shared" si="45"/>
        <v>3.691098477441583</v>
      </c>
      <c r="O129" s="94">
        <v>156.45121798000002</v>
      </c>
      <c r="P129" s="4">
        <f t="shared" si="46"/>
        <v>-14.247392864817288</v>
      </c>
    </row>
    <row r="130" spans="1:16" ht="30" customHeight="1">
      <c r="A130" s="5" t="s">
        <v>11</v>
      </c>
      <c r="B130" s="76">
        <v>2.9123171</v>
      </c>
      <c r="C130" s="76">
        <v>3.3633834599999997</v>
      </c>
      <c r="D130" s="4">
        <f t="shared" si="47"/>
        <v>15.488229629939662</v>
      </c>
      <c r="E130" s="78">
        <v>3.1151867000000006</v>
      </c>
      <c r="F130" s="4">
        <f t="shared" si="43"/>
        <v>-7.379377432033844</v>
      </c>
      <c r="G130" s="78">
        <v>3.6349798500000006</v>
      </c>
      <c r="H130" s="4">
        <f t="shared" si="43"/>
        <v>16.68577841578483</v>
      </c>
      <c r="I130" s="78">
        <v>4.00642779</v>
      </c>
      <c r="J130" s="4">
        <f t="shared" si="48"/>
        <v>10.218706989531164</v>
      </c>
      <c r="K130" s="78">
        <v>3.63285776</v>
      </c>
      <c r="L130" s="4">
        <f t="shared" si="44"/>
        <v>-9.324267142226471</v>
      </c>
      <c r="M130" s="78">
        <v>4.32605422</v>
      </c>
      <c r="N130" s="4">
        <f t="shared" si="45"/>
        <v>19.081299235894107</v>
      </c>
      <c r="O130" s="78">
        <v>5.3784740399999995</v>
      </c>
      <c r="P130" s="4">
        <f t="shared" si="46"/>
        <v>24.327476413367748</v>
      </c>
    </row>
    <row r="131" spans="1:16" ht="30" customHeight="1">
      <c r="A131" s="3" t="s">
        <v>3</v>
      </c>
      <c r="B131" s="76">
        <f>SUM(B123:B130)</f>
        <v>3944.9980158700005</v>
      </c>
      <c r="C131" s="76">
        <f>SUM(C123:C130)</f>
        <v>4453.976088609999</v>
      </c>
      <c r="D131" s="4">
        <f t="shared" si="47"/>
        <v>12.901858776416967</v>
      </c>
      <c r="E131" s="76">
        <f>SUM(E123:E130)</f>
        <v>4534.4104664735</v>
      </c>
      <c r="F131" s="4">
        <f t="shared" si="43"/>
        <v>1.8059005316439016</v>
      </c>
      <c r="G131" s="76">
        <f>SUM(G123:G130)</f>
        <v>5020.108042349999</v>
      </c>
      <c r="H131" s="4">
        <f t="shared" si="43"/>
        <v>10.711372061873258</v>
      </c>
      <c r="I131" s="76">
        <f>SUM(I123:I130)</f>
        <v>5699.645975019999</v>
      </c>
      <c r="J131" s="4">
        <f t="shared" si="48"/>
        <v>13.536320870733629</v>
      </c>
      <c r="K131" s="76">
        <f>SUM(K123:K130)</f>
        <v>6476.5197341174535</v>
      </c>
      <c r="L131" s="4">
        <f t="shared" si="44"/>
        <v>13.63021076225227</v>
      </c>
      <c r="M131" s="76">
        <f>SUM(M123:M130)</f>
        <v>6660.701311205363</v>
      </c>
      <c r="N131" s="4">
        <f t="shared" si="45"/>
        <v>2.843835650151192</v>
      </c>
      <c r="O131" s="76">
        <f>SUM(O123:O130)</f>
        <v>6646.609443737544</v>
      </c>
      <c r="P131" s="4">
        <f t="shared" si="46"/>
        <v>-0.21156732316027765</v>
      </c>
    </row>
    <row r="135" spans="1:16" ht="30" customHeight="1">
      <c r="A135" s="242" t="s">
        <v>183</v>
      </c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</row>
    <row r="136" spans="1:16" ht="30" customHeight="1">
      <c r="A136" s="241" t="s">
        <v>325</v>
      </c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 t="s">
        <v>61</v>
      </c>
      <c r="G138" s="1"/>
      <c r="H138" s="1"/>
      <c r="I138" s="1"/>
      <c r="J138" s="1" t="s">
        <v>61</v>
      </c>
      <c r="K138" s="1"/>
      <c r="L138" s="1" t="s">
        <v>61</v>
      </c>
      <c r="M138" s="1"/>
      <c r="N138" s="1"/>
      <c r="O138" s="1"/>
      <c r="P138" s="1" t="s">
        <v>0</v>
      </c>
    </row>
    <row r="139" spans="1:16" ht="30" customHeight="1">
      <c r="A139" s="3" t="s">
        <v>1</v>
      </c>
      <c r="B139" s="3">
        <v>2550</v>
      </c>
      <c r="C139" s="3">
        <v>2551</v>
      </c>
      <c r="D139" s="4" t="s">
        <v>2</v>
      </c>
      <c r="E139" s="3">
        <v>2552</v>
      </c>
      <c r="F139" s="4" t="s">
        <v>2</v>
      </c>
      <c r="G139" s="3">
        <v>2553</v>
      </c>
      <c r="H139" s="4" t="s">
        <v>2</v>
      </c>
      <c r="I139" s="3">
        <v>2554</v>
      </c>
      <c r="J139" s="4" t="s">
        <v>2</v>
      </c>
      <c r="K139" s="3">
        <v>2555</v>
      </c>
      <c r="L139" s="4" t="s">
        <v>2</v>
      </c>
      <c r="M139" s="3">
        <v>2556</v>
      </c>
      <c r="N139" s="4" t="s">
        <v>2</v>
      </c>
      <c r="O139" s="3">
        <v>2557</v>
      </c>
      <c r="P139" s="4" t="s">
        <v>2</v>
      </c>
    </row>
    <row r="140" spans="1:16" ht="30" customHeight="1">
      <c r="A140" s="5" t="s">
        <v>4</v>
      </c>
      <c r="B140" s="78">
        <v>285.58002257</v>
      </c>
      <c r="C140" s="78">
        <v>299.91495173000004</v>
      </c>
      <c r="D140" s="4">
        <f>(C140-B140)/B140*100</f>
        <v>5.019584013964544</v>
      </c>
      <c r="E140" s="78">
        <v>298.07478383</v>
      </c>
      <c r="F140" s="4">
        <f aca="true" t="shared" si="49" ref="F140:H148">(E140-C140)/C140*100</f>
        <v>-0.6135632416408037</v>
      </c>
      <c r="G140" s="78">
        <v>308.71961208</v>
      </c>
      <c r="H140" s="4">
        <f t="shared" si="49"/>
        <v>3.571193816941932</v>
      </c>
      <c r="I140" s="78">
        <v>372.37202305000005</v>
      </c>
      <c r="J140" s="4">
        <f>(I140-G140)/G140*100</f>
        <v>20.6181947888382</v>
      </c>
      <c r="K140" s="78">
        <v>462.9434880300001</v>
      </c>
      <c r="L140" s="4">
        <f aca="true" t="shared" si="50" ref="L140:L148">(K140-I140)/I140*100</f>
        <v>24.322843654620797</v>
      </c>
      <c r="M140" s="78">
        <v>552.1731090300001</v>
      </c>
      <c r="N140" s="4">
        <f aca="true" t="shared" si="51" ref="N140:N148">(M140-K140)/K140*100</f>
        <v>19.274408930495134</v>
      </c>
      <c r="O140" s="78">
        <v>445.84715012000004</v>
      </c>
      <c r="P140" s="4">
        <f aca="true" t="shared" si="52" ref="P140:P148">(O140-M140)/M140*100</f>
        <v>-19.255910360571953</v>
      </c>
    </row>
    <row r="141" spans="1:16" ht="30" customHeight="1">
      <c r="A141" s="5" t="s">
        <v>5</v>
      </c>
      <c r="B141" s="78">
        <v>79.35993117000002</v>
      </c>
      <c r="C141" s="78">
        <v>82.58469686000002</v>
      </c>
      <c r="D141" s="4">
        <f aca="true" t="shared" si="53" ref="D141:D148">(C141-B141)/B141*100</f>
        <v>4.063468355450184</v>
      </c>
      <c r="E141" s="78">
        <v>85.76851598</v>
      </c>
      <c r="F141" s="4">
        <f t="shared" si="49"/>
        <v>3.8552168150441766</v>
      </c>
      <c r="G141" s="78">
        <v>100.52960111</v>
      </c>
      <c r="H141" s="4">
        <f t="shared" si="49"/>
        <v>17.21037721282489</v>
      </c>
      <c r="I141" s="78">
        <v>110.29986914999998</v>
      </c>
      <c r="J141" s="4">
        <f aca="true" t="shared" si="54" ref="J141:J148">(I141-G141)*100/G141</f>
        <v>9.718797182244161</v>
      </c>
      <c r="K141" s="78">
        <v>129.90683319</v>
      </c>
      <c r="L141" s="4">
        <f t="shared" si="50"/>
        <v>17.776053762435502</v>
      </c>
      <c r="M141" s="78">
        <v>132.25910603000003</v>
      </c>
      <c r="N141" s="4">
        <f t="shared" si="51"/>
        <v>1.8107383439635063</v>
      </c>
      <c r="O141" s="78">
        <v>123.53336811</v>
      </c>
      <c r="P141" s="4">
        <f t="shared" si="52"/>
        <v>-6.597457204966128</v>
      </c>
    </row>
    <row r="142" spans="1:16" ht="30" customHeight="1">
      <c r="A142" s="5" t="s">
        <v>6</v>
      </c>
      <c r="B142" s="78">
        <v>0.00045455</v>
      </c>
      <c r="C142" s="78">
        <v>0</v>
      </c>
      <c r="D142" s="4">
        <f t="shared" si="53"/>
        <v>-100</v>
      </c>
      <c r="E142" s="78">
        <v>0.00045455</v>
      </c>
      <c r="F142" s="4" t="e">
        <f t="shared" si="49"/>
        <v>#DIV/0!</v>
      </c>
      <c r="G142" s="78">
        <v>0</v>
      </c>
      <c r="H142" s="4">
        <f t="shared" si="49"/>
        <v>-100</v>
      </c>
      <c r="I142" s="78">
        <v>0</v>
      </c>
      <c r="J142" s="4" t="e">
        <f t="shared" si="54"/>
        <v>#DIV/0!</v>
      </c>
      <c r="K142" s="78">
        <v>0.0009091</v>
      </c>
      <c r="L142" s="4" t="e">
        <f t="shared" si="50"/>
        <v>#DIV/0!</v>
      </c>
      <c r="M142" s="78">
        <v>0</v>
      </c>
      <c r="N142" s="4">
        <f t="shared" si="51"/>
        <v>-100</v>
      </c>
      <c r="O142" s="78">
        <v>0</v>
      </c>
      <c r="P142" s="4" t="e">
        <f t="shared" si="52"/>
        <v>#DIV/0!</v>
      </c>
    </row>
    <row r="143" spans="1:16" ht="30" customHeight="1">
      <c r="A143" s="5" t="s">
        <v>7</v>
      </c>
      <c r="B143" s="78">
        <v>126.59598971000001</v>
      </c>
      <c r="C143" s="78">
        <v>115.52280538</v>
      </c>
      <c r="D143" s="4">
        <f t="shared" si="53"/>
        <v>-8.746868171231913</v>
      </c>
      <c r="E143" s="78">
        <v>155.96499393</v>
      </c>
      <c r="F143" s="4">
        <f t="shared" si="49"/>
        <v>35.00796956667536</v>
      </c>
      <c r="G143" s="78">
        <v>191.80225826000003</v>
      </c>
      <c r="H143" s="4">
        <f t="shared" si="49"/>
        <v>22.977761500817596</v>
      </c>
      <c r="I143" s="78">
        <v>206.25925143999999</v>
      </c>
      <c r="J143" s="4">
        <f t="shared" si="54"/>
        <v>7.537446801279362</v>
      </c>
      <c r="K143" s="78">
        <v>224.68701951</v>
      </c>
      <c r="L143" s="4">
        <f t="shared" si="50"/>
        <v>8.934274676818838</v>
      </c>
      <c r="M143" s="78">
        <v>246.94119008600003</v>
      </c>
      <c r="N143" s="4">
        <f t="shared" si="51"/>
        <v>9.904519907083277</v>
      </c>
      <c r="O143" s="78">
        <v>275.70031854800004</v>
      </c>
      <c r="P143" s="4">
        <f t="shared" si="52"/>
        <v>11.646144756969996</v>
      </c>
    </row>
    <row r="144" spans="1:16" ht="30" customHeight="1">
      <c r="A144" s="5" t="s">
        <v>8</v>
      </c>
      <c r="B144" s="78">
        <v>38.183000750000005</v>
      </c>
      <c r="C144" s="78">
        <v>29.518276130000004</v>
      </c>
      <c r="D144" s="4">
        <f t="shared" si="53"/>
        <v>-22.692623549237418</v>
      </c>
      <c r="E144" s="78">
        <v>19.840328990000003</v>
      </c>
      <c r="F144" s="4">
        <f t="shared" si="49"/>
        <v>-32.78628839088646</v>
      </c>
      <c r="G144" s="78">
        <v>36.33548155</v>
      </c>
      <c r="H144" s="4">
        <f t="shared" si="49"/>
        <v>83.13951128690428</v>
      </c>
      <c r="I144" s="78">
        <v>57.558718080000006</v>
      </c>
      <c r="J144" s="4">
        <f t="shared" si="54"/>
        <v>58.4091241526425</v>
      </c>
      <c r="K144" s="78">
        <v>75.01260413727273</v>
      </c>
      <c r="L144" s="4">
        <f t="shared" si="50"/>
        <v>30.323618453444062</v>
      </c>
      <c r="M144" s="78">
        <v>100.90582791</v>
      </c>
      <c r="N144" s="4">
        <f t="shared" si="51"/>
        <v>34.5184973519154</v>
      </c>
      <c r="O144" s="78">
        <v>110.85858143636365</v>
      </c>
      <c r="P144" s="4">
        <f t="shared" si="52"/>
        <v>9.863408023608624</v>
      </c>
    </row>
    <row r="145" spans="1:16" ht="30" customHeight="1">
      <c r="A145" s="5" t="s">
        <v>9</v>
      </c>
      <c r="B145" s="78">
        <v>0</v>
      </c>
      <c r="C145" s="78">
        <v>0</v>
      </c>
      <c r="D145" s="4" t="e">
        <f t="shared" si="53"/>
        <v>#DIV/0!</v>
      </c>
      <c r="E145" s="78">
        <v>0</v>
      </c>
      <c r="F145" s="4" t="e">
        <f t="shared" si="49"/>
        <v>#DIV/0!</v>
      </c>
      <c r="G145" s="78">
        <v>0</v>
      </c>
      <c r="H145" s="4" t="e">
        <f t="shared" si="49"/>
        <v>#DIV/0!</v>
      </c>
      <c r="I145" s="78">
        <v>0</v>
      </c>
      <c r="J145" s="4" t="e">
        <f t="shared" si="54"/>
        <v>#DIV/0!</v>
      </c>
      <c r="K145" s="78">
        <v>0</v>
      </c>
      <c r="L145" s="4" t="e">
        <f t="shared" si="50"/>
        <v>#DIV/0!</v>
      </c>
      <c r="M145" s="78">
        <v>0</v>
      </c>
      <c r="N145" s="4" t="e">
        <f t="shared" si="51"/>
        <v>#DIV/0!</v>
      </c>
      <c r="O145" s="78">
        <v>0</v>
      </c>
      <c r="P145" s="4" t="e">
        <f t="shared" si="52"/>
        <v>#DIV/0!</v>
      </c>
    </row>
    <row r="146" spans="1:16" ht="30" customHeight="1">
      <c r="A146" s="5" t="s">
        <v>10</v>
      </c>
      <c r="B146" s="94">
        <v>31.440428750000002</v>
      </c>
      <c r="C146" s="94">
        <v>34.97171995000001</v>
      </c>
      <c r="D146" s="4">
        <f t="shared" si="53"/>
        <v>11.231689071670198</v>
      </c>
      <c r="E146" s="94">
        <v>36.334479879999996</v>
      </c>
      <c r="F146" s="4">
        <f t="shared" si="49"/>
        <v>3.896748378256381</v>
      </c>
      <c r="G146" s="94">
        <v>40.69753886000001</v>
      </c>
      <c r="H146" s="4">
        <f t="shared" si="49"/>
        <v>12.008040281324133</v>
      </c>
      <c r="I146" s="94">
        <v>43.38460725</v>
      </c>
      <c r="J146" s="4">
        <f t="shared" si="54"/>
        <v>6.602532893312145</v>
      </c>
      <c r="K146" s="94">
        <v>55.34730659</v>
      </c>
      <c r="L146" s="4">
        <f t="shared" si="50"/>
        <v>27.5736029395541</v>
      </c>
      <c r="M146" s="94">
        <v>60.11769419000001</v>
      </c>
      <c r="N146" s="4">
        <f t="shared" si="51"/>
        <v>8.619005862991544</v>
      </c>
      <c r="O146" s="94">
        <v>55.47324148</v>
      </c>
      <c r="P146" s="4">
        <f t="shared" si="52"/>
        <v>-7.725600212345752</v>
      </c>
    </row>
    <row r="147" spans="1:16" ht="30" customHeight="1">
      <c r="A147" s="5" t="s">
        <v>11</v>
      </c>
      <c r="B147" s="78">
        <v>1.66255234</v>
      </c>
      <c r="C147" s="78">
        <v>2.107895</v>
      </c>
      <c r="D147" s="4">
        <f t="shared" si="53"/>
        <v>26.786685103700265</v>
      </c>
      <c r="E147" s="78">
        <v>1.4551176399999999</v>
      </c>
      <c r="F147" s="4">
        <f t="shared" si="49"/>
        <v>-30.96821046589134</v>
      </c>
      <c r="G147" s="78">
        <v>1.31749462</v>
      </c>
      <c r="H147" s="4">
        <f t="shared" si="49"/>
        <v>-9.457862114845913</v>
      </c>
      <c r="I147" s="78">
        <v>1.8541000799999998</v>
      </c>
      <c r="J147" s="4">
        <f t="shared" si="54"/>
        <v>40.72923349015269</v>
      </c>
      <c r="K147" s="78">
        <v>1.4522</v>
      </c>
      <c r="L147" s="4">
        <f t="shared" si="50"/>
        <v>-21.67628836950376</v>
      </c>
      <c r="M147" s="78">
        <v>1.7705000100000001</v>
      </c>
      <c r="N147" s="4">
        <f t="shared" si="51"/>
        <v>21.91846921911584</v>
      </c>
      <c r="O147" s="78">
        <v>2.0343014999999998</v>
      </c>
      <c r="P147" s="4">
        <f t="shared" si="52"/>
        <v>14.899829907371739</v>
      </c>
    </row>
    <row r="148" spans="1:16" ht="30" customHeight="1">
      <c r="A148" s="3" t="s">
        <v>3</v>
      </c>
      <c r="B148" s="78">
        <f>SUM(B140:B147)</f>
        <v>562.82237984</v>
      </c>
      <c r="C148" s="78">
        <f>SUM(C140:C147)</f>
        <v>564.62034505</v>
      </c>
      <c r="D148" s="4">
        <f t="shared" si="53"/>
        <v>0.31945517349737296</v>
      </c>
      <c r="E148" s="76">
        <f>SUM(E140:E147)</f>
        <v>597.4386748000001</v>
      </c>
      <c r="F148" s="4">
        <f t="shared" si="49"/>
        <v>5.812459653237231</v>
      </c>
      <c r="G148" s="76">
        <f>SUM(G140:G147)</f>
        <v>679.40198648</v>
      </c>
      <c r="H148" s="4">
        <f t="shared" si="49"/>
        <v>13.719117147452527</v>
      </c>
      <c r="I148" s="76">
        <f>SUM(I140:I147)</f>
        <v>791.7285690499999</v>
      </c>
      <c r="J148" s="4">
        <f t="shared" si="54"/>
        <v>16.53315486343615</v>
      </c>
      <c r="K148" s="76">
        <f>SUM(K140:K147)</f>
        <v>949.3503605572728</v>
      </c>
      <c r="L148" s="4">
        <f t="shared" si="50"/>
        <v>19.90856433239541</v>
      </c>
      <c r="M148" s="76">
        <f>SUM(M140:M147)</f>
        <v>1094.167427256</v>
      </c>
      <c r="N148" s="4">
        <f t="shared" si="51"/>
        <v>15.254333143531865</v>
      </c>
      <c r="O148" s="76">
        <f>SUM(O140:O147)</f>
        <v>1013.4469611943637</v>
      </c>
      <c r="P148" s="4">
        <f t="shared" si="52"/>
        <v>-7.377341351137703</v>
      </c>
    </row>
    <row r="150" spans="1:16" ht="30" customHeight="1">
      <c r="A150" s="242" t="s">
        <v>184</v>
      </c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</row>
    <row r="151" spans="1:16" ht="30" customHeight="1">
      <c r="A151" s="241" t="s">
        <v>325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/>
      <c r="O153" s="1"/>
      <c r="P153" s="1" t="s">
        <v>0</v>
      </c>
    </row>
    <row r="154" spans="1:16" ht="30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</row>
    <row r="155" spans="1:16" ht="30" customHeight="1">
      <c r="A155" s="5" t="s">
        <v>4</v>
      </c>
      <c r="B155" s="78">
        <v>345.0226480999999</v>
      </c>
      <c r="C155" s="78">
        <v>355.94015216</v>
      </c>
      <c r="D155" s="4">
        <f>(C155-B155)/B155*100</f>
        <v>3.164286205593039</v>
      </c>
      <c r="E155" s="78">
        <v>332.13218696999996</v>
      </c>
      <c r="F155" s="4">
        <f aca="true" t="shared" si="55" ref="F155:H163">(E155-C155)/C155*100</f>
        <v>-6.688755130749636</v>
      </c>
      <c r="G155" s="78">
        <v>416.60838965000005</v>
      </c>
      <c r="H155" s="4">
        <f t="shared" si="55"/>
        <v>25.434512520652042</v>
      </c>
      <c r="I155" s="78">
        <v>491.6020518699999</v>
      </c>
      <c r="J155" s="4">
        <f>(I155-G155)/G155*100</f>
        <v>18.000996639314764</v>
      </c>
      <c r="K155" s="78">
        <v>587.23289632</v>
      </c>
      <c r="L155" s="4">
        <f aca="true" t="shared" si="56" ref="L155:L163">(K155-I155)/I155*100</f>
        <v>19.452897742438406</v>
      </c>
      <c r="M155" s="78">
        <v>718.1408414499999</v>
      </c>
      <c r="N155" s="4">
        <f aca="true" t="shared" si="57" ref="N155:N163">(M155-K155)/K155*100</f>
        <v>22.292338516857278</v>
      </c>
      <c r="O155" s="78">
        <v>602.01166376</v>
      </c>
      <c r="P155" s="4">
        <f aca="true" t="shared" si="58" ref="P155:P163">(O155-M155)/M155*100</f>
        <v>-16.17080814614626</v>
      </c>
    </row>
    <row r="156" spans="1:16" ht="30" customHeight="1">
      <c r="A156" s="5" t="s">
        <v>5</v>
      </c>
      <c r="B156" s="78">
        <v>113.92061729999999</v>
      </c>
      <c r="C156" s="78">
        <v>206.78840314999997</v>
      </c>
      <c r="D156" s="4">
        <f aca="true" t="shared" si="59" ref="D156:D163">(C156-B156)/B156*100</f>
        <v>81.51973545354024</v>
      </c>
      <c r="E156" s="78">
        <v>189.78279303</v>
      </c>
      <c r="F156" s="4">
        <f t="shared" si="55"/>
        <v>-8.223676889493875</v>
      </c>
      <c r="G156" s="78">
        <v>260.01191790999997</v>
      </c>
      <c r="H156" s="4">
        <f t="shared" si="55"/>
        <v>37.00500122205414</v>
      </c>
      <c r="I156" s="78">
        <v>299.2908005400001</v>
      </c>
      <c r="J156" s="4">
        <f aca="true" t="shared" si="60" ref="J156:J163">(I156-G156)*100/G156</f>
        <v>15.106570093297043</v>
      </c>
      <c r="K156" s="78">
        <v>385.54368129</v>
      </c>
      <c r="L156" s="4">
        <f t="shared" si="56"/>
        <v>28.81908852339491</v>
      </c>
      <c r="M156" s="78">
        <v>445.21543364999997</v>
      </c>
      <c r="N156" s="4">
        <f t="shared" si="57"/>
        <v>15.477300045572736</v>
      </c>
      <c r="O156" s="78">
        <v>427.58454400000005</v>
      </c>
      <c r="P156" s="4">
        <f t="shared" si="58"/>
        <v>-3.960080517752266</v>
      </c>
    </row>
    <row r="157" spans="1:16" ht="30" customHeight="1">
      <c r="A157" s="5" t="s">
        <v>6</v>
      </c>
      <c r="B157" s="78">
        <v>0</v>
      </c>
      <c r="C157" s="78">
        <v>0</v>
      </c>
      <c r="D157" s="4" t="e">
        <f t="shared" si="59"/>
        <v>#DIV/0!</v>
      </c>
      <c r="E157" s="78">
        <v>0</v>
      </c>
      <c r="F157" s="4" t="e">
        <f t="shared" si="55"/>
        <v>#DIV/0!</v>
      </c>
      <c r="G157" s="78">
        <v>0</v>
      </c>
      <c r="H157" s="4" t="e">
        <f t="shared" si="55"/>
        <v>#DIV/0!</v>
      </c>
      <c r="I157" s="78">
        <v>0</v>
      </c>
      <c r="J157" s="4" t="e">
        <f t="shared" si="60"/>
        <v>#DIV/0!</v>
      </c>
      <c r="K157" s="78">
        <v>0</v>
      </c>
      <c r="L157" s="4" t="e">
        <f t="shared" si="56"/>
        <v>#DIV/0!</v>
      </c>
      <c r="M157" s="78">
        <v>0</v>
      </c>
      <c r="N157" s="4" t="e">
        <f t="shared" si="57"/>
        <v>#DIV/0!</v>
      </c>
      <c r="O157" s="78">
        <v>0</v>
      </c>
      <c r="P157" s="4" t="e">
        <f t="shared" si="58"/>
        <v>#DIV/0!</v>
      </c>
    </row>
    <row r="158" spans="1:16" ht="30" customHeight="1">
      <c r="A158" s="61" t="s">
        <v>7</v>
      </c>
      <c r="B158" s="78">
        <v>282.87330929999996</v>
      </c>
      <c r="C158" s="78">
        <v>287.60186279999994</v>
      </c>
      <c r="D158" s="4">
        <f t="shared" si="59"/>
        <v>1.671615293680865</v>
      </c>
      <c r="E158" s="78">
        <v>286.25551261</v>
      </c>
      <c r="F158" s="4">
        <f t="shared" si="55"/>
        <v>-0.4681298573285712</v>
      </c>
      <c r="G158" s="78">
        <v>338.07202070000005</v>
      </c>
      <c r="H158" s="4">
        <f t="shared" si="55"/>
        <v>18.10148828840054</v>
      </c>
      <c r="I158" s="78">
        <v>372.59180845000003</v>
      </c>
      <c r="J158" s="4">
        <f t="shared" si="60"/>
        <v>10.210779253049251</v>
      </c>
      <c r="K158" s="78">
        <v>414.36626895999996</v>
      </c>
      <c r="L158" s="4">
        <f t="shared" si="56"/>
        <v>11.211856933673262</v>
      </c>
      <c r="M158" s="78">
        <v>483.9506750499999</v>
      </c>
      <c r="N158" s="4">
        <f t="shared" si="57"/>
        <v>16.79297068862455</v>
      </c>
      <c r="O158" s="78">
        <v>527.54520924</v>
      </c>
      <c r="P158" s="4">
        <f t="shared" si="58"/>
        <v>9.008053183415031</v>
      </c>
    </row>
    <row r="159" spans="1:16" ht="30" customHeight="1">
      <c r="A159" s="5" t="s">
        <v>8</v>
      </c>
      <c r="B159" s="78">
        <v>39.748430459999994</v>
      </c>
      <c r="C159" s="78">
        <v>29.904055359999997</v>
      </c>
      <c r="D159" s="4">
        <f t="shared" si="59"/>
        <v>-24.766701442228463</v>
      </c>
      <c r="E159" s="78">
        <v>22.60751766</v>
      </c>
      <c r="F159" s="4">
        <f t="shared" si="55"/>
        <v>-24.399826753129712</v>
      </c>
      <c r="G159" s="78">
        <v>35.81862414999999</v>
      </c>
      <c r="H159" s="4">
        <f t="shared" si="55"/>
        <v>58.43678500525825</v>
      </c>
      <c r="I159" s="78">
        <v>55.707225740000005</v>
      </c>
      <c r="J159" s="4">
        <f t="shared" si="60"/>
        <v>55.52586695321188</v>
      </c>
      <c r="K159" s="78">
        <v>70.30943112090908</v>
      </c>
      <c r="L159" s="4">
        <f t="shared" si="56"/>
        <v>26.21240815161275</v>
      </c>
      <c r="M159" s="78">
        <v>89.45903699727273</v>
      </c>
      <c r="N159" s="4">
        <f t="shared" si="57"/>
        <v>27.236183782276136</v>
      </c>
      <c r="O159" s="78">
        <v>103.67948520272726</v>
      </c>
      <c r="P159" s="4">
        <f t="shared" si="58"/>
        <v>15.89604436037922</v>
      </c>
    </row>
    <row r="160" spans="1:16" ht="30" customHeight="1">
      <c r="A160" s="5" t="s">
        <v>9</v>
      </c>
      <c r="B160" s="78">
        <v>0</v>
      </c>
      <c r="C160" s="78">
        <v>0</v>
      </c>
      <c r="D160" s="4" t="e">
        <f t="shared" si="59"/>
        <v>#DIV/0!</v>
      </c>
      <c r="E160" s="78">
        <v>0</v>
      </c>
      <c r="F160" s="4" t="e">
        <f t="shared" si="55"/>
        <v>#DIV/0!</v>
      </c>
      <c r="G160" s="78">
        <v>0</v>
      </c>
      <c r="H160" s="4" t="e">
        <f t="shared" si="55"/>
        <v>#DIV/0!</v>
      </c>
      <c r="I160" s="78">
        <v>0</v>
      </c>
      <c r="J160" s="4" t="e">
        <f t="shared" si="60"/>
        <v>#DIV/0!</v>
      </c>
      <c r="K160" s="78">
        <v>0</v>
      </c>
      <c r="L160" s="4" t="e">
        <f t="shared" si="56"/>
        <v>#DIV/0!</v>
      </c>
      <c r="M160" s="78">
        <v>0</v>
      </c>
      <c r="N160" s="4" t="e">
        <f t="shared" si="57"/>
        <v>#DIV/0!</v>
      </c>
      <c r="O160" s="78">
        <v>0</v>
      </c>
      <c r="P160" s="4" t="e">
        <f t="shared" si="58"/>
        <v>#DIV/0!</v>
      </c>
    </row>
    <row r="161" spans="1:16" ht="30" customHeight="1">
      <c r="A161" s="5" t="s">
        <v>10</v>
      </c>
      <c r="B161" s="94">
        <v>43.01893765</v>
      </c>
      <c r="C161" s="94">
        <v>43.71618797</v>
      </c>
      <c r="D161" s="4">
        <f t="shared" si="59"/>
        <v>1.6207985554473634</v>
      </c>
      <c r="E161" s="94">
        <v>44.07505139999999</v>
      </c>
      <c r="F161" s="4">
        <f t="shared" si="55"/>
        <v>0.8208936933070664</v>
      </c>
      <c r="G161" s="94">
        <v>52.365089680000004</v>
      </c>
      <c r="H161" s="4">
        <f t="shared" si="55"/>
        <v>18.808913470716934</v>
      </c>
      <c r="I161" s="94">
        <v>58.860342759999995</v>
      </c>
      <c r="J161" s="4">
        <f t="shared" si="60"/>
        <v>12.403784887397505</v>
      </c>
      <c r="K161" s="94">
        <v>65.22385642</v>
      </c>
      <c r="L161" s="4">
        <f t="shared" si="56"/>
        <v>10.81120727744809</v>
      </c>
      <c r="M161" s="94">
        <v>66.21516972</v>
      </c>
      <c r="N161" s="4">
        <f t="shared" si="57"/>
        <v>1.5198630599463128</v>
      </c>
      <c r="O161" s="94">
        <v>59.32749837</v>
      </c>
      <c r="P161" s="4">
        <f t="shared" si="58"/>
        <v>-10.40195378056943</v>
      </c>
    </row>
    <row r="162" spans="1:16" ht="30" customHeight="1">
      <c r="A162" s="5" t="s">
        <v>11</v>
      </c>
      <c r="B162" s="78">
        <v>1.6637008199999999</v>
      </c>
      <c r="C162" s="78">
        <v>2.1028000099999997</v>
      </c>
      <c r="D162" s="4">
        <f t="shared" si="59"/>
        <v>26.392917808383352</v>
      </c>
      <c r="E162" s="78">
        <v>1.5497091000000003</v>
      </c>
      <c r="F162" s="4">
        <f t="shared" si="55"/>
        <v>-26.30259213285811</v>
      </c>
      <c r="G162" s="78">
        <v>1.7054515</v>
      </c>
      <c r="H162" s="4">
        <f t="shared" si="55"/>
        <v>10.049782891511677</v>
      </c>
      <c r="I162" s="78">
        <v>1.850376</v>
      </c>
      <c r="J162" s="4">
        <f t="shared" si="60"/>
        <v>8.497720398381317</v>
      </c>
      <c r="K162" s="78">
        <v>2.071301</v>
      </c>
      <c r="L162" s="4">
        <f t="shared" si="56"/>
        <v>11.93946527624656</v>
      </c>
      <c r="M162" s="78">
        <v>2.1707059999999996</v>
      </c>
      <c r="N162" s="4">
        <f t="shared" si="57"/>
        <v>4.799157630880278</v>
      </c>
      <c r="O162" s="78">
        <v>2.4168795</v>
      </c>
      <c r="P162" s="4">
        <f t="shared" si="58"/>
        <v>11.34071127089529</v>
      </c>
    </row>
    <row r="163" spans="1:16" ht="30" customHeight="1">
      <c r="A163" s="3" t="s">
        <v>3</v>
      </c>
      <c r="B163" s="78">
        <f>SUM(B155:B162)</f>
        <v>826.2476436299999</v>
      </c>
      <c r="C163" s="78">
        <f>SUM(C155:C162)</f>
        <v>926.05346145</v>
      </c>
      <c r="D163" s="4">
        <f t="shared" si="59"/>
        <v>12.07940725634238</v>
      </c>
      <c r="E163" s="76">
        <f>SUM(E155:E162)</f>
        <v>876.40277077</v>
      </c>
      <c r="F163" s="4">
        <f t="shared" si="55"/>
        <v>-5.361536104217758</v>
      </c>
      <c r="G163" s="76">
        <f>SUM(G155:G162)</f>
        <v>1104.58149359</v>
      </c>
      <c r="H163" s="4">
        <f t="shared" si="55"/>
        <v>26.035828551697094</v>
      </c>
      <c r="I163" s="76">
        <f>SUM(I155:I162)</f>
        <v>1279.9026053600003</v>
      </c>
      <c r="J163" s="4">
        <f t="shared" si="60"/>
        <v>15.872175370256217</v>
      </c>
      <c r="K163" s="76">
        <f>SUM(K155:K162)</f>
        <v>1524.747435110909</v>
      </c>
      <c r="L163" s="4">
        <f t="shared" si="56"/>
        <v>19.129957914418092</v>
      </c>
      <c r="M163" s="76">
        <f>SUM(M155:M162)</f>
        <v>1805.1518628672727</v>
      </c>
      <c r="N163" s="4">
        <f t="shared" si="57"/>
        <v>18.390221311371956</v>
      </c>
      <c r="O163" s="76">
        <f>SUM(O155:O162)</f>
        <v>1722.5652800727275</v>
      </c>
      <c r="P163" s="4">
        <f t="shared" si="58"/>
        <v>-4.575049030133456</v>
      </c>
    </row>
    <row r="164" ht="30" customHeight="1">
      <c r="A164" s="18"/>
    </row>
    <row r="165" ht="30" customHeight="1">
      <c r="A165" s="18"/>
    </row>
    <row r="166" ht="30" customHeight="1">
      <c r="A166" s="18"/>
    </row>
    <row r="167" ht="30" customHeight="1">
      <c r="A167" s="18"/>
    </row>
    <row r="168" spans="1:16" ht="30" customHeight="1">
      <c r="A168" s="242" t="s">
        <v>185</v>
      </c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</row>
    <row r="169" spans="1:16" ht="30" customHeight="1">
      <c r="A169" s="241" t="s">
        <v>325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/>
      <c r="O171" s="1"/>
      <c r="P171" s="1" t="s">
        <v>0</v>
      </c>
    </row>
    <row r="172" spans="1:16" ht="30" customHeight="1">
      <c r="A172" s="3" t="s">
        <v>1</v>
      </c>
      <c r="B172" s="3">
        <v>2550</v>
      </c>
      <c r="C172" s="3">
        <v>2551</v>
      </c>
      <c r="D172" s="4" t="s">
        <v>2</v>
      </c>
      <c r="E172" s="3">
        <v>2552</v>
      </c>
      <c r="F172" s="4" t="s">
        <v>2</v>
      </c>
      <c r="G172" s="3">
        <v>2553</v>
      </c>
      <c r="H172" s="4" t="s">
        <v>2</v>
      </c>
      <c r="I172" s="3">
        <v>2554</v>
      </c>
      <c r="J172" s="4" t="s">
        <v>2</v>
      </c>
      <c r="K172" s="3">
        <v>2555</v>
      </c>
      <c r="L172" s="4" t="s">
        <v>2</v>
      </c>
      <c r="M172" s="3">
        <v>2556</v>
      </c>
      <c r="N172" s="4" t="s">
        <v>2</v>
      </c>
      <c r="O172" s="3">
        <v>2557</v>
      </c>
      <c r="P172" s="4" t="s">
        <v>2</v>
      </c>
    </row>
    <row r="173" spans="1:16" ht="30" customHeight="1">
      <c r="A173" s="5" t="s">
        <v>4</v>
      </c>
      <c r="B173" s="78">
        <v>274.42176703</v>
      </c>
      <c r="C173" s="78">
        <v>287.85712157999995</v>
      </c>
      <c r="D173" s="4">
        <f>(C173-B173)/B173*100</f>
        <v>4.895877865450513</v>
      </c>
      <c r="E173" s="78">
        <v>294.7588273</v>
      </c>
      <c r="F173" s="4">
        <f aca="true" t="shared" si="61" ref="F173:H181">(E173-C173)/C173*100</f>
        <v>2.3976150675438337</v>
      </c>
      <c r="G173" s="78">
        <v>299.75535587999997</v>
      </c>
      <c r="H173" s="4">
        <f t="shared" si="61"/>
        <v>1.695124324441211</v>
      </c>
      <c r="I173" s="78">
        <v>377.9893210100001</v>
      </c>
      <c r="J173" s="4">
        <f>(I173-G173)/G173*100</f>
        <v>26.099271821291243</v>
      </c>
      <c r="K173" s="78">
        <v>459.13701723999986</v>
      </c>
      <c r="L173" s="4">
        <f aca="true" t="shared" si="62" ref="L173:L181">(K173-I173)/I173*100</f>
        <v>21.468251011211223</v>
      </c>
      <c r="M173" s="78">
        <v>562.31376408</v>
      </c>
      <c r="N173" s="4">
        <f aca="true" t="shared" si="63" ref="N173:N181">(M173-K173)/K173*100</f>
        <v>22.471885943813522</v>
      </c>
      <c r="O173" s="78">
        <v>473.6526631400001</v>
      </c>
      <c r="P173" s="4">
        <f aca="true" t="shared" si="64" ref="P173:P181">(O173-M173)/M173*100</f>
        <v>-15.767193798831897</v>
      </c>
    </row>
    <row r="174" spans="1:16" ht="30" customHeight="1">
      <c r="A174" s="5" t="s">
        <v>5</v>
      </c>
      <c r="B174" s="78">
        <v>88.73680107</v>
      </c>
      <c r="C174" s="78">
        <v>100.14978021</v>
      </c>
      <c r="D174" s="4">
        <f aca="true" t="shared" si="65" ref="D174:D181">(C174-B174)/B174*100</f>
        <v>12.86160758826192</v>
      </c>
      <c r="E174" s="78">
        <v>138.09385791</v>
      </c>
      <c r="F174" s="4">
        <f t="shared" si="61"/>
        <v>37.88732997759616</v>
      </c>
      <c r="G174" s="78">
        <v>133.61615051</v>
      </c>
      <c r="H174" s="4">
        <f t="shared" si="61"/>
        <v>-3.242510179502875</v>
      </c>
      <c r="I174" s="78">
        <v>150.04881833000002</v>
      </c>
      <c r="J174" s="4">
        <f aca="true" t="shared" si="66" ref="J174:J181">(I174-G174)*100/G174</f>
        <v>12.298414343833505</v>
      </c>
      <c r="K174" s="78">
        <v>254.35122448</v>
      </c>
      <c r="L174" s="4">
        <f t="shared" si="62"/>
        <v>69.51231426602064</v>
      </c>
      <c r="M174" s="78">
        <v>227.95790338000006</v>
      </c>
      <c r="N174" s="4">
        <f t="shared" si="63"/>
        <v>-10.376722641677432</v>
      </c>
      <c r="O174" s="78">
        <v>189.39670415</v>
      </c>
      <c r="P174" s="4">
        <f t="shared" si="64"/>
        <v>-16.91592994067835</v>
      </c>
    </row>
    <row r="175" spans="1:16" ht="30" customHeight="1">
      <c r="A175" s="5" t="s">
        <v>6</v>
      </c>
      <c r="B175" s="78">
        <v>0</v>
      </c>
      <c r="C175" s="78">
        <v>0.00021749</v>
      </c>
      <c r="D175" s="4" t="e">
        <f t="shared" si="65"/>
        <v>#DIV/0!</v>
      </c>
      <c r="E175" s="78">
        <v>0</v>
      </c>
      <c r="F175" s="4">
        <f t="shared" si="61"/>
        <v>-100</v>
      </c>
      <c r="G175" s="78">
        <v>0</v>
      </c>
      <c r="H175" s="4" t="e">
        <f t="shared" si="61"/>
        <v>#DIV/0!</v>
      </c>
      <c r="I175" s="78">
        <v>0.03680215</v>
      </c>
      <c r="J175" s="4" t="e">
        <f t="shared" si="66"/>
        <v>#DIV/0!</v>
      </c>
      <c r="K175" s="78">
        <v>0</v>
      </c>
      <c r="L175" s="4">
        <f t="shared" si="62"/>
        <v>-100</v>
      </c>
      <c r="M175" s="78">
        <v>0</v>
      </c>
      <c r="N175" s="4" t="e">
        <f t="shared" si="63"/>
        <v>#DIV/0!</v>
      </c>
      <c r="O175" s="78">
        <v>0</v>
      </c>
      <c r="P175" s="4" t="e">
        <f t="shared" si="64"/>
        <v>#DIV/0!</v>
      </c>
    </row>
    <row r="176" spans="1:16" ht="30" customHeight="1">
      <c r="A176" s="5" t="s">
        <v>7</v>
      </c>
      <c r="B176" s="78">
        <v>204.92038799000002</v>
      </c>
      <c r="C176" s="78">
        <v>184.31493096</v>
      </c>
      <c r="D176" s="4">
        <f t="shared" si="65"/>
        <v>-10.055347460597995</v>
      </c>
      <c r="E176" s="78">
        <v>218.61594351999997</v>
      </c>
      <c r="F176" s="4">
        <f t="shared" si="61"/>
        <v>18.61000212047063</v>
      </c>
      <c r="G176" s="78">
        <v>214.88705095999995</v>
      </c>
      <c r="H176" s="4">
        <f t="shared" si="61"/>
        <v>-1.7056818912472793</v>
      </c>
      <c r="I176" s="78">
        <v>317.49352558</v>
      </c>
      <c r="J176" s="4">
        <f t="shared" si="66"/>
        <v>47.74902636599525</v>
      </c>
      <c r="K176" s="78">
        <v>373.06736958</v>
      </c>
      <c r="L176" s="4">
        <f t="shared" si="62"/>
        <v>17.50392985131814</v>
      </c>
      <c r="M176" s="78">
        <v>416.50776579999996</v>
      </c>
      <c r="N176" s="4">
        <f t="shared" si="63"/>
        <v>11.644115718001618</v>
      </c>
      <c r="O176" s="78">
        <v>419.6527706299999</v>
      </c>
      <c r="P176" s="4">
        <f t="shared" si="64"/>
        <v>0.7550891215579703</v>
      </c>
    </row>
    <row r="177" spans="1:16" ht="30" customHeight="1">
      <c r="A177" s="5" t="s">
        <v>8</v>
      </c>
      <c r="B177" s="78">
        <v>23.253300499999998</v>
      </c>
      <c r="C177" s="78">
        <v>17.47219686</v>
      </c>
      <c r="D177" s="4">
        <f t="shared" si="65"/>
        <v>-24.8614326383474</v>
      </c>
      <c r="E177" s="78">
        <v>13.819253169999998</v>
      </c>
      <c r="F177" s="4">
        <f t="shared" si="61"/>
        <v>-20.90718024338928</v>
      </c>
      <c r="G177" s="78">
        <v>20.880489680000004</v>
      </c>
      <c r="H177" s="4">
        <f t="shared" si="61"/>
        <v>51.09709202903334</v>
      </c>
      <c r="I177" s="78">
        <v>36.3485251</v>
      </c>
      <c r="J177" s="4">
        <f t="shared" si="66"/>
        <v>74.07889210000556</v>
      </c>
      <c r="K177" s="78">
        <v>44.86451224090909</v>
      </c>
      <c r="L177" s="4">
        <f t="shared" si="62"/>
        <v>23.428700662490122</v>
      </c>
      <c r="M177" s="78">
        <v>54.02133571454546</v>
      </c>
      <c r="N177" s="4">
        <f t="shared" si="63"/>
        <v>20.409947676388292</v>
      </c>
      <c r="O177" s="78">
        <v>61.04682979363636</v>
      </c>
      <c r="P177" s="4">
        <f t="shared" si="64"/>
        <v>13.005035855119115</v>
      </c>
    </row>
    <row r="178" spans="1:16" ht="30" customHeight="1">
      <c r="A178" s="5" t="s">
        <v>9</v>
      </c>
      <c r="B178" s="78">
        <v>0</v>
      </c>
      <c r="C178" s="78">
        <v>0</v>
      </c>
      <c r="D178" s="4" t="e">
        <f t="shared" si="65"/>
        <v>#DIV/0!</v>
      </c>
      <c r="E178" s="78">
        <v>0</v>
      </c>
      <c r="F178" s="4" t="e">
        <f t="shared" si="61"/>
        <v>#DIV/0!</v>
      </c>
      <c r="G178" s="78">
        <v>0</v>
      </c>
      <c r="H178" s="4" t="e">
        <f t="shared" si="61"/>
        <v>#DIV/0!</v>
      </c>
      <c r="I178" s="78">
        <v>0</v>
      </c>
      <c r="J178" s="4" t="e">
        <f t="shared" si="66"/>
        <v>#DIV/0!</v>
      </c>
      <c r="K178" s="78">
        <v>0</v>
      </c>
      <c r="L178" s="4" t="e">
        <f t="shared" si="62"/>
        <v>#DIV/0!</v>
      </c>
      <c r="M178" s="78">
        <v>0</v>
      </c>
      <c r="N178" s="4" t="e">
        <f t="shared" si="63"/>
        <v>#DIV/0!</v>
      </c>
      <c r="O178" s="78">
        <v>0</v>
      </c>
      <c r="P178" s="4" t="e">
        <f t="shared" si="64"/>
        <v>#DIV/0!</v>
      </c>
    </row>
    <row r="179" spans="1:16" ht="30" customHeight="1">
      <c r="A179" s="5" t="s">
        <v>10</v>
      </c>
      <c r="B179" s="94">
        <v>24.560743759999998</v>
      </c>
      <c r="C179" s="94">
        <v>26.84033307</v>
      </c>
      <c r="D179" s="4">
        <f t="shared" si="65"/>
        <v>9.28143435832174</v>
      </c>
      <c r="E179" s="94">
        <v>29.448326890000004</v>
      </c>
      <c r="F179" s="4">
        <f t="shared" si="61"/>
        <v>9.716696932181566</v>
      </c>
      <c r="G179" s="94">
        <v>34.37848754</v>
      </c>
      <c r="H179" s="4">
        <f t="shared" si="61"/>
        <v>16.741734321328018</v>
      </c>
      <c r="I179" s="94">
        <v>40.633587330000005</v>
      </c>
      <c r="J179" s="4">
        <f t="shared" si="66"/>
        <v>18.194807967401356</v>
      </c>
      <c r="K179" s="94">
        <v>45.35696962</v>
      </c>
      <c r="L179" s="4">
        <f t="shared" si="62"/>
        <v>11.62433001949768</v>
      </c>
      <c r="M179" s="94">
        <v>47.74388044</v>
      </c>
      <c r="N179" s="4">
        <f t="shared" si="63"/>
        <v>5.2625006476347505</v>
      </c>
      <c r="O179" s="94">
        <v>44.57585992999999</v>
      </c>
      <c r="P179" s="4">
        <f t="shared" si="64"/>
        <v>-6.6354483146406045</v>
      </c>
    </row>
    <row r="180" spans="1:16" ht="30" customHeight="1">
      <c r="A180" s="5" t="s">
        <v>11</v>
      </c>
      <c r="B180" s="78">
        <v>1.57731141</v>
      </c>
      <c r="C180" s="78">
        <v>2.1899</v>
      </c>
      <c r="D180" s="4">
        <f t="shared" si="65"/>
        <v>38.83751719008994</v>
      </c>
      <c r="E180" s="78">
        <v>2.16686138</v>
      </c>
      <c r="F180" s="4">
        <f t="shared" si="61"/>
        <v>-1.0520398191698408</v>
      </c>
      <c r="G180" s="78">
        <v>1.25182356</v>
      </c>
      <c r="H180" s="4">
        <f t="shared" si="61"/>
        <v>-42.228719771635774</v>
      </c>
      <c r="I180" s="78">
        <v>1.38795951</v>
      </c>
      <c r="J180" s="4">
        <f t="shared" si="66"/>
        <v>10.875011011935252</v>
      </c>
      <c r="K180" s="78">
        <v>1.3860005200000003</v>
      </c>
      <c r="L180" s="4">
        <f t="shared" si="62"/>
        <v>-0.1411417253807109</v>
      </c>
      <c r="M180" s="78">
        <v>2.19133367</v>
      </c>
      <c r="N180" s="4">
        <f t="shared" si="63"/>
        <v>58.10482307755554</v>
      </c>
      <c r="O180" s="78">
        <v>2.12820087</v>
      </c>
      <c r="P180" s="4">
        <f t="shared" si="64"/>
        <v>-2.8810217660736255</v>
      </c>
    </row>
    <row r="181" spans="1:16" ht="30" customHeight="1">
      <c r="A181" s="3" t="s">
        <v>3</v>
      </c>
      <c r="B181" s="78">
        <f>SUM(B173:B180)</f>
        <v>617.4703117600001</v>
      </c>
      <c r="C181" s="78">
        <f>SUM(C173:C180)</f>
        <v>618.82448017</v>
      </c>
      <c r="D181" s="4">
        <f t="shared" si="65"/>
        <v>0.2193090719034091</v>
      </c>
      <c r="E181" s="76">
        <f>SUM(E173:E180)</f>
        <v>696.90307017</v>
      </c>
      <c r="F181" s="4">
        <f t="shared" si="61"/>
        <v>12.617243257498581</v>
      </c>
      <c r="G181" s="76">
        <f>SUM(G173:G180)</f>
        <v>704.76935813</v>
      </c>
      <c r="H181" s="4">
        <f t="shared" si="61"/>
        <v>1.1287492187516335</v>
      </c>
      <c r="I181" s="76">
        <f>SUM(I173:I180)</f>
        <v>923.9385390099999</v>
      </c>
      <c r="J181" s="4">
        <f t="shared" si="66"/>
        <v>31.098000835554554</v>
      </c>
      <c r="K181" s="76">
        <f>SUM(K173:K180)</f>
        <v>1178.1630936809088</v>
      </c>
      <c r="L181" s="4">
        <f t="shared" si="62"/>
        <v>27.51531015724385</v>
      </c>
      <c r="M181" s="76">
        <f>SUM(M173:M180)</f>
        <v>1310.7359830845458</v>
      </c>
      <c r="N181" s="4">
        <f t="shared" si="63"/>
        <v>11.252507408752928</v>
      </c>
      <c r="O181" s="76">
        <f>SUM(O173:O180)</f>
        <v>1190.4530285136364</v>
      </c>
      <c r="P181" s="4">
        <f t="shared" si="64"/>
        <v>-9.176749255624186</v>
      </c>
    </row>
    <row r="183" spans="1:16" ht="30" customHeight="1">
      <c r="A183" s="242" t="s">
        <v>186</v>
      </c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</row>
    <row r="184" spans="1:16" ht="30" customHeight="1">
      <c r="A184" s="241" t="s">
        <v>325</v>
      </c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 t="s">
        <v>61</v>
      </c>
      <c r="G186" s="1"/>
      <c r="H186" s="1"/>
      <c r="I186" s="1"/>
      <c r="J186" s="1" t="s">
        <v>61</v>
      </c>
      <c r="K186" s="1"/>
      <c r="L186" s="1" t="s">
        <v>61</v>
      </c>
      <c r="M186" s="1"/>
      <c r="N186" s="1"/>
      <c r="O186" s="1"/>
      <c r="P186" s="1" t="s">
        <v>0</v>
      </c>
    </row>
    <row r="187" spans="1:16" ht="30" customHeight="1">
      <c r="A187" s="3" t="s">
        <v>1</v>
      </c>
      <c r="B187" s="3">
        <v>2550</v>
      </c>
      <c r="C187" s="3">
        <v>2551</v>
      </c>
      <c r="D187" s="4" t="s">
        <v>2</v>
      </c>
      <c r="E187" s="3">
        <v>2552</v>
      </c>
      <c r="F187" s="4" t="s">
        <v>2</v>
      </c>
      <c r="G187" s="3">
        <v>2553</v>
      </c>
      <c r="H187" s="4" t="s">
        <v>2</v>
      </c>
      <c r="I187" s="3">
        <v>2554</v>
      </c>
      <c r="J187" s="4" t="s">
        <v>2</v>
      </c>
      <c r="K187" s="3">
        <v>2555</v>
      </c>
      <c r="L187" s="4" t="s">
        <v>2</v>
      </c>
      <c r="M187" s="3">
        <v>2556</v>
      </c>
      <c r="N187" s="4" t="s">
        <v>2</v>
      </c>
      <c r="O187" s="3">
        <v>2557</v>
      </c>
      <c r="P187" s="4" t="s">
        <v>2</v>
      </c>
    </row>
    <row r="188" spans="1:16" ht="30" customHeight="1">
      <c r="A188" s="5" t="s">
        <v>4</v>
      </c>
      <c r="B188" s="78">
        <v>96.36781119</v>
      </c>
      <c r="C188" s="78">
        <v>105.15449033</v>
      </c>
      <c r="D188" s="4">
        <f>(C188-B188)/B188*100</f>
        <v>9.11785691871332</v>
      </c>
      <c r="E188" s="78">
        <v>102.84116019999999</v>
      </c>
      <c r="F188" s="4">
        <f aca="true" t="shared" si="67" ref="F188:H196">(E188-C188)/C188*100</f>
        <v>-2.1999347081995517</v>
      </c>
      <c r="G188" s="78">
        <v>121.54645155000001</v>
      </c>
      <c r="H188" s="4">
        <f t="shared" si="67"/>
        <v>18.18852618311868</v>
      </c>
      <c r="I188" s="78">
        <v>201.15647965999997</v>
      </c>
      <c r="J188" s="4">
        <f>(I188-G188)/G188*100</f>
        <v>65.49761601000021</v>
      </c>
      <c r="K188" s="78">
        <v>155.20611105999998</v>
      </c>
      <c r="L188" s="4">
        <f aca="true" t="shared" si="68" ref="L188:L196">(K188-I188)/I188*100</f>
        <v>-22.843096418105212</v>
      </c>
      <c r="M188" s="78">
        <v>216.80580149</v>
      </c>
      <c r="N188" s="4">
        <f aca="true" t="shared" si="69" ref="N188:N196">(M188-K188)/K188*100</f>
        <v>39.68895941615768</v>
      </c>
      <c r="O188" s="78">
        <v>188.09824193999998</v>
      </c>
      <c r="P188" s="4">
        <f aca="true" t="shared" si="70" ref="P188:P196">(O188-M188)/M188*100</f>
        <v>-13.241139929239454</v>
      </c>
    </row>
    <row r="189" spans="1:16" ht="30" customHeight="1">
      <c r="A189" s="5" t="s">
        <v>5</v>
      </c>
      <c r="B189" s="78">
        <v>66.43453591000001</v>
      </c>
      <c r="C189" s="78">
        <v>80.66908946</v>
      </c>
      <c r="D189" s="4">
        <f aca="true" t="shared" si="71" ref="D189:D196">(C189-B189)/B189*100</f>
        <v>21.42643634823276</v>
      </c>
      <c r="E189" s="78">
        <v>93.49374617</v>
      </c>
      <c r="F189" s="4">
        <f t="shared" si="67"/>
        <v>15.897857278231884</v>
      </c>
      <c r="G189" s="78">
        <v>159.39004435000004</v>
      </c>
      <c r="H189" s="4">
        <f t="shared" si="67"/>
        <v>70.48203851002032</v>
      </c>
      <c r="I189" s="78">
        <v>139.70666307</v>
      </c>
      <c r="J189" s="4">
        <f aca="true" t="shared" si="72" ref="J189:J196">(I189-G189)*100/G189</f>
        <v>-12.349191168287698</v>
      </c>
      <c r="K189" s="78">
        <v>253.66054421999996</v>
      </c>
      <c r="L189" s="4">
        <f t="shared" si="68"/>
        <v>81.56653279514909</v>
      </c>
      <c r="M189" s="78">
        <v>253.98114771</v>
      </c>
      <c r="N189" s="4">
        <f t="shared" si="69"/>
        <v>0.12639076013412834</v>
      </c>
      <c r="O189" s="78">
        <v>220.53473940999996</v>
      </c>
      <c r="P189" s="4">
        <f t="shared" si="70"/>
        <v>-13.168854697117013</v>
      </c>
    </row>
    <row r="190" spans="1:16" ht="30" customHeight="1">
      <c r="A190" s="5" t="s">
        <v>6</v>
      </c>
      <c r="B190" s="78">
        <v>0</v>
      </c>
      <c r="C190" s="78">
        <v>0.00012662</v>
      </c>
      <c r="D190" s="4" t="e">
        <f t="shared" si="71"/>
        <v>#DIV/0!</v>
      </c>
      <c r="E190" s="78">
        <v>0</v>
      </c>
      <c r="F190" s="4">
        <f t="shared" si="67"/>
        <v>-100</v>
      </c>
      <c r="G190" s="78">
        <v>0</v>
      </c>
      <c r="H190" s="4" t="e">
        <f t="shared" si="67"/>
        <v>#DIV/0!</v>
      </c>
      <c r="I190" s="78">
        <v>0</v>
      </c>
      <c r="J190" s="4" t="e">
        <f t="shared" si="72"/>
        <v>#DIV/0!</v>
      </c>
      <c r="K190" s="78">
        <v>0</v>
      </c>
      <c r="L190" s="4" t="e">
        <f t="shared" si="68"/>
        <v>#DIV/0!</v>
      </c>
      <c r="M190" s="78">
        <v>0</v>
      </c>
      <c r="N190" s="4" t="e">
        <f t="shared" si="69"/>
        <v>#DIV/0!</v>
      </c>
      <c r="O190" s="78">
        <v>0</v>
      </c>
      <c r="P190" s="4" t="e">
        <f t="shared" si="70"/>
        <v>#DIV/0!</v>
      </c>
    </row>
    <row r="191" spans="1:16" ht="30" customHeight="1">
      <c r="A191" s="5" t="s">
        <v>7</v>
      </c>
      <c r="B191" s="78">
        <v>346.59374369999995</v>
      </c>
      <c r="C191" s="78">
        <v>530.25152169</v>
      </c>
      <c r="D191" s="4">
        <f t="shared" si="71"/>
        <v>52.98935174922492</v>
      </c>
      <c r="E191" s="78">
        <v>341.09377439</v>
      </c>
      <c r="F191" s="4">
        <f t="shared" si="67"/>
        <v>-35.67321159157124</v>
      </c>
      <c r="G191" s="78">
        <v>373.55578790000004</v>
      </c>
      <c r="H191" s="4">
        <f t="shared" si="67"/>
        <v>9.517034888148848</v>
      </c>
      <c r="I191" s="78">
        <v>616.7865914500001</v>
      </c>
      <c r="J191" s="4">
        <f t="shared" si="72"/>
        <v>65.1123102435003</v>
      </c>
      <c r="K191" s="78">
        <v>789.7091524399999</v>
      </c>
      <c r="L191" s="4">
        <f t="shared" si="68"/>
        <v>28.03604413375414</v>
      </c>
      <c r="M191" s="78">
        <v>724.21062766</v>
      </c>
      <c r="N191" s="4">
        <f t="shared" si="69"/>
        <v>-8.294006037238669</v>
      </c>
      <c r="O191" s="78">
        <v>701.17916588</v>
      </c>
      <c r="P191" s="4">
        <f t="shared" si="70"/>
        <v>-3.1802159344743424</v>
      </c>
    </row>
    <row r="192" spans="1:16" ht="30" customHeight="1">
      <c r="A192" s="5" t="s">
        <v>8</v>
      </c>
      <c r="B192" s="78">
        <v>16.798304549999997</v>
      </c>
      <c r="C192" s="78">
        <v>11.75986522</v>
      </c>
      <c r="D192" s="4">
        <f t="shared" si="71"/>
        <v>-29.99373725487075</v>
      </c>
      <c r="E192" s="78">
        <v>8.447990699999998</v>
      </c>
      <c r="F192" s="4">
        <f t="shared" si="67"/>
        <v>-28.1625210667168</v>
      </c>
      <c r="G192" s="78">
        <v>15.51411054</v>
      </c>
      <c r="H192" s="4">
        <f t="shared" si="67"/>
        <v>83.64260912361094</v>
      </c>
      <c r="I192" s="78">
        <v>19.461203195499998</v>
      </c>
      <c r="J192" s="4">
        <f t="shared" si="72"/>
        <v>25.44195263610644</v>
      </c>
      <c r="K192" s="78">
        <v>23.294800717272725</v>
      </c>
      <c r="L192" s="4">
        <f t="shared" si="68"/>
        <v>19.6986665380441</v>
      </c>
      <c r="M192" s="78">
        <v>28.35724562181818</v>
      </c>
      <c r="N192" s="4">
        <f t="shared" si="69"/>
        <v>21.732080759084287</v>
      </c>
      <c r="O192" s="78">
        <v>39.411565282727274</v>
      </c>
      <c r="P192" s="4">
        <f t="shared" si="70"/>
        <v>38.982346199392005</v>
      </c>
    </row>
    <row r="193" spans="1:16" ht="30" customHeight="1">
      <c r="A193" s="5" t="s">
        <v>9</v>
      </c>
      <c r="B193" s="78">
        <v>0</v>
      </c>
      <c r="C193" s="78">
        <v>0</v>
      </c>
      <c r="D193" s="4" t="e">
        <f t="shared" si="71"/>
        <v>#DIV/0!</v>
      </c>
      <c r="E193" s="78">
        <v>0</v>
      </c>
      <c r="F193" s="4" t="e">
        <f t="shared" si="67"/>
        <v>#DIV/0!</v>
      </c>
      <c r="G193" s="78">
        <v>0</v>
      </c>
      <c r="H193" s="4" t="e">
        <f t="shared" si="67"/>
        <v>#DIV/0!</v>
      </c>
      <c r="I193" s="78">
        <v>0</v>
      </c>
      <c r="J193" s="4" t="e">
        <f t="shared" si="72"/>
        <v>#DIV/0!</v>
      </c>
      <c r="K193" s="78">
        <v>0</v>
      </c>
      <c r="L193" s="4" t="e">
        <f t="shared" si="68"/>
        <v>#DIV/0!</v>
      </c>
      <c r="M193" s="78">
        <v>0</v>
      </c>
      <c r="N193" s="4" t="e">
        <f t="shared" si="69"/>
        <v>#DIV/0!</v>
      </c>
      <c r="O193" s="78">
        <v>0</v>
      </c>
      <c r="P193" s="4" t="e">
        <f t="shared" si="70"/>
        <v>#DIV/0!</v>
      </c>
    </row>
    <row r="194" spans="1:16" ht="30" customHeight="1">
      <c r="A194" s="5" t="s">
        <v>10</v>
      </c>
      <c r="B194" s="94">
        <v>8.42295484</v>
      </c>
      <c r="C194" s="94">
        <v>9.95614844</v>
      </c>
      <c r="D194" s="4">
        <f t="shared" si="71"/>
        <v>18.202562273265148</v>
      </c>
      <c r="E194" s="94">
        <v>10.94591126</v>
      </c>
      <c r="F194" s="4">
        <f t="shared" si="67"/>
        <v>9.941222009341608</v>
      </c>
      <c r="G194" s="94">
        <v>13.154121400000001</v>
      </c>
      <c r="H194" s="4">
        <f t="shared" si="67"/>
        <v>20.173835577029884</v>
      </c>
      <c r="I194" s="94">
        <v>14.752359550000001</v>
      </c>
      <c r="J194" s="4">
        <f t="shared" si="72"/>
        <v>12.15009426627308</v>
      </c>
      <c r="K194" s="94">
        <v>21.153265089999998</v>
      </c>
      <c r="L194" s="4">
        <f t="shared" si="68"/>
        <v>43.38902884183023</v>
      </c>
      <c r="M194" s="94">
        <v>21.64488971</v>
      </c>
      <c r="N194" s="4">
        <f t="shared" si="69"/>
        <v>2.3241074978652536</v>
      </c>
      <c r="O194" s="94">
        <v>18.446217500000003</v>
      </c>
      <c r="P194" s="4">
        <f t="shared" si="70"/>
        <v>-14.777955687721533</v>
      </c>
    </row>
    <row r="195" spans="1:16" ht="30" customHeight="1">
      <c r="A195" s="5" t="s">
        <v>11</v>
      </c>
      <c r="B195" s="78">
        <v>0.414205</v>
      </c>
      <c r="C195" s="78">
        <v>0.4927</v>
      </c>
      <c r="D195" s="4">
        <f t="shared" si="71"/>
        <v>18.950761096558477</v>
      </c>
      <c r="E195" s="78">
        <v>0.47520149999999994</v>
      </c>
      <c r="F195" s="4">
        <f t="shared" si="67"/>
        <v>-3.5515526689669334</v>
      </c>
      <c r="G195" s="78">
        <v>0.49512694999999995</v>
      </c>
      <c r="H195" s="4">
        <f t="shared" si="67"/>
        <v>4.193052841794484</v>
      </c>
      <c r="I195" s="78">
        <v>0.51990704</v>
      </c>
      <c r="J195" s="4">
        <f t="shared" si="72"/>
        <v>5.004795234838264</v>
      </c>
      <c r="K195" s="78">
        <v>0.51977836</v>
      </c>
      <c r="L195" s="4">
        <f t="shared" si="68"/>
        <v>-0.024750578488029733</v>
      </c>
      <c r="M195" s="78">
        <v>0.7444200599999998</v>
      </c>
      <c r="N195" s="4">
        <f t="shared" si="69"/>
        <v>43.218748083317635</v>
      </c>
      <c r="O195" s="78">
        <v>0.7272567299999999</v>
      </c>
      <c r="P195" s="4">
        <f t="shared" si="70"/>
        <v>-2.3055974606595</v>
      </c>
    </row>
    <row r="196" spans="1:16" ht="30" customHeight="1">
      <c r="A196" s="3" t="s">
        <v>3</v>
      </c>
      <c r="B196" s="78">
        <f>SUM(B188:B195)</f>
        <v>535.03155519</v>
      </c>
      <c r="C196" s="78">
        <f>SUM(C188:C195)</f>
        <v>738.2839417600001</v>
      </c>
      <c r="D196" s="4">
        <f t="shared" si="71"/>
        <v>37.98885964731955</v>
      </c>
      <c r="E196" s="76">
        <f>SUM(E188:E195)</f>
        <v>557.29778422</v>
      </c>
      <c r="F196" s="4">
        <f t="shared" si="67"/>
        <v>-24.514437779663186</v>
      </c>
      <c r="G196" s="76">
        <f>SUM(G188:G195)</f>
        <v>683.6556426900001</v>
      </c>
      <c r="H196" s="4">
        <f t="shared" si="67"/>
        <v>22.673310759139646</v>
      </c>
      <c r="I196" s="76">
        <f>SUM(I188:I195)</f>
        <v>992.3832039655001</v>
      </c>
      <c r="J196" s="4">
        <f t="shared" si="72"/>
        <v>45.15834317709139</v>
      </c>
      <c r="K196" s="76">
        <f>SUM(K188:K195)</f>
        <v>1243.5436518872725</v>
      </c>
      <c r="L196" s="4">
        <f t="shared" si="68"/>
        <v>25.308816888289847</v>
      </c>
      <c r="M196" s="76">
        <f>SUM(M188:M195)</f>
        <v>1245.7441322518182</v>
      </c>
      <c r="N196" s="4">
        <f t="shared" si="69"/>
        <v>0.17695240221009606</v>
      </c>
      <c r="O196" s="76">
        <f>SUM(O188:O195)</f>
        <v>1168.3971867427272</v>
      </c>
      <c r="P196" s="4">
        <f t="shared" si="70"/>
        <v>-6.208895029613987</v>
      </c>
    </row>
    <row r="197" spans="1:16" ht="30" customHeight="1">
      <c r="A197" s="19"/>
      <c r="B197" s="89"/>
      <c r="C197" s="89"/>
      <c r="D197" s="13"/>
      <c r="E197" s="77"/>
      <c r="F197" s="13"/>
      <c r="G197" s="77"/>
      <c r="H197" s="13"/>
      <c r="I197" s="77"/>
      <c r="J197" s="13"/>
      <c r="K197" s="77"/>
      <c r="L197" s="13"/>
      <c r="M197" s="13"/>
      <c r="N197" s="13"/>
      <c r="O197" s="77"/>
      <c r="P197" s="13"/>
    </row>
    <row r="198" spans="1:16" ht="30" customHeight="1">
      <c r="A198" s="19"/>
      <c r="B198" s="89"/>
      <c r="C198" s="89"/>
      <c r="D198" s="13"/>
      <c r="E198" s="77"/>
      <c r="F198" s="13"/>
      <c r="G198" s="77"/>
      <c r="H198" s="13"/>
      <c r="I198" s="77"/>
      <c r="J198" s="13"/>
      <c r="K198" s="77"/>
      <c r="L198" s="13"/>
      <c r="M198" s="13"/>
      <c r="N198" s="13"/>
      <c r="O198" s="77"/>
      <c r="P198" s="13"/>
    </row>
    <row r="199" spans="1:16" ht="30" customHeight="1">
      <c r="A199" s="19"/>
      <c r="B199" s="89"/>
      <c r="C199" s="89"/>
      <c r="D199" s="13"/>
      <c r="E199" s="77"/>
      <c r="F199" s="13"/>
      <c r="G199" s="77"/>
      <c r="H199" s="13"/>
      <c r="I199" s="77"/>
      <c r="J199" s="13"/>
      <c r="K199" s="77"/>
      <c r="L199" s="13"/>
      <c r="M199" s="13"/>
      <c r="N199" s="13"/>
      <c r="O199" s="77"/>
      <c r="P199" s="13"/>
    </row>
    <row r="200" spans="1:16" ht="30" customHeight="1">
      <c r="A200" s="19"/>
      <c r="B200" s="89"/>
      <c r="C200" s="89"/>
      <c r="D200" s="13"/>
      <c r="E200" s="77"/>
      <c r="F200" s="13"/>
      <c r="G200" s="77"/>
      <c r="H200" s="13"/>
      <c r="I200" s="77"/>
      <c r="J200" s="13"/>
      <c r="K200" s="77"/>
      <c r="L200" s="13"/>
      <c r="M200" s="13"/>
      <c r="N200" s="13"/>
      <c r="O200" s="77"/>
      <c r="P200" s="13"/>
    </row>
    <row r="201" spans="1:16" ht="30" customHeight="1">
      <c r="A201" s="242" t="s">
        <v>319</v>
      </c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</row>
    <row r="202" spans="1:16" ht="30" customHeight="1">
      <c r="A202" s="241" t="s">
        <v>325</v>
      </c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 t="s">
        <v>61</v>
      </c>
      <c r="G204" s="1"/>
      <c r="H204" s="1"/>
      <c r="I204" s="1"/>
      <c r="J204" s="1" t="s">
        <v>61</v>
      </c>
      <c r="K204" s="1"/>
      <c r="L204" s="1" t="s">
        <v>61</v>
      </c>
      <c r="M204" s="1"/>
      <c r="N204" s="1"/>
      <c r="O204" s="1"/>
      <c r="P204" s="1" t="s">
        <v>0</v>
      </c>
    </row>
    <row r="205" spans="1:16" ht="30" customHeight="1">
      <c r="A205" s="3" t="s">
        <v>1</v>
      </c>
      <c r="B205" s="3">
        <v>2550</v>
      </c>
      <c r="C205" s="3">
        <v>2551</v>
      </c>
      <c r="D205" s="4" t="s">
        <v>2</v>
      </c>
      <c r="E205" s="3">
        <v>2552</v>
      </c>
      <c r="F205" s="4" t="s">
        <v>2</v>
      </c>
      <c r="G205" s="3">
        <v>2553</v>
      </c>
      <c r="H205" s="4" t="s">
        <v>2</v>
      </c>
      <c r="I205" s="3">
        <v>2554</v>
      </c>
      <c r="J205" s="4" t="s">
        <v>2</v>
      </c>
      <c r="K205" s="3">
        <v>2555</v>
      </c>
      <c r="L205" s="4" t="s">
        <v>2</v>
      </c>
      <c r="M205" s="3">
        <v>2556</v>
      </c>
      <c r="N205" s="4" t="s">
        <v>2</v>
      </c>
      <c r="O205" s="3">
        <v>2557</v>
      </c>
      <c r="P205" s="4" t="s">
        <v>2</v>
      </c>
    </row>
    <row r="206" spans="1:16" ht="30" customHeight="1">
      <c r="A206" s="5" t="s">
        <v>4</v>
      </c>
      <c r="B206" s="78">
        <v>0</v>
      </c>
      <c r="C206" s="78">
        <v>0</v>
      </c>
      <c r="D206" s="4" t="e">
        <f>(C206-B206)/B206*100</f>
        <v>#DIV/0!</v>
      </c>
      <c r="E206" s="78">
        <v>0</v>
      </c>
      <c r="F206" s="4" t="e">
        <f aca="true" t="shared" si="73" ref="F206:F214">(E206-C206)/C206*100</f>
        <v>#DIV/0!</v>
      </c>
      <c r="G206" s="78">
        <v>0</v>
      </c>
      <c r="H206" s="4" t="e">
        <f aca="true" t="shared" si="74" ref="H206:H214">(G206-E206)/E206*100</f>
        <v>#DIV/0!</v>
      </c>
      <c r="I206" s="78">
        <v>106.2920618</v>
      </c>
      <c r="J206" s="4" t="e">
        <f>(I206-G206)/G206*100</f>
        <v>#DIV/0!</v>
      </c>
      <c r="K206" s="78">
        <v>130.25252637999998</v>
      </c>
      <c r="L206" s="4">
        <f aca="true" t="shared" si="75" ref="L206:L214">(K206-I206)/I206*100</f>
        <v>22.54210161534375</v>
      </c>
      <c r="M206" s="78">
        <v>154.22211589000003</v>
      </c>
      <c r="N206" s="4">
        <f aca="true" t="shared" si="76" ref="N206:N214">(M206-K206)/K206*100</f>
        <v>18.40239892166923</v>
      </c>
      <c r="O206" s="78">
        <v>130.56912258</v>
      </c>
      <c r="P206" s="4">
        <f aca="true" t="shared" si="77" ref="P206:P214">(O206-M206)/M206*100</f>
        <v>-15.33696589072263</v>
      </c>
    </row>
    <row r="207" spans="1:16" ht="30" customHeight="1">
      <c r="A207" s="5" t="s">
        <v>5</v>
      </c>
      <c r="B207" s="78">
        <v>0</v>
      </c>
      <c r="C207" s="78">
        <v>0</v>
      </c>
      <c r="D207" s="4" t="e">
        <f aca="true" t="shared" si="78" ref="D207:D214">(C207-B207)/B207*100</f>
        <v>#DIV/0!</v>
      </c>
      <c r="E207" s="78">
        <v>0</v>
      </c>
      <c r="F207" s="4" t="e">
        <f t="shared" si="73"/>
        <v>#DIV/0!</v>
      </c>
      <c r="G207" s="78">
        <v>0</v>
      </c>
      <c r="H207" s="4" t="e">
        <f t="shared" si="74"/>
        <v>#DIV/0!</v>
      </c>
      <c r="I207" s="78">
        <v>23.00129405</v>
      </c>
      <c r="J207" s="4" t="e">
        <f aca="true" t="shared" si="79" ref="J207:J214">(I207-G207)*100/G207</f>
        <v>#DIV/0!</v>
      </c>
      <c r="K207" s="78">
        <v>30.557693031</v>
      </c>
      <c r="L207" s="4">
        <f t="shared" si="75"/>
        <v>32.85206025614894</v>
      </c>
      <c r="M207" s="78">
        <v>43.58226461</v>
      </c>
      <c r="N207" s="4">
        <f t="shared" si="76"/>
        <v>42.62288899160976</v>
      </c>
      <c r="O207" s="78">
        <v>37.089718219999995</v>
      </c>
      <c r="P207" s="4">
        <f t="shared" si="77"/>
        <v>-14.897221262133051</v>
      </c>
    </row>
    <row r="208" spans="1:16" ht="30" customHeight="1">
      <c r="A208" s="5" t="s">
        <v>6</v>
      </c>
      <c r="B208" s="78">
        <v>0</v>
      </c>
      <c r="C208" s="78">
        <v>0</v>
      </c>
      <c r="D208" s="4" t="e">
        <f t="shared" si="78"/>
        <v>#DIV/0!</v>
      </c>
      <c r="E208" s="78">
        <v>0</v>
      </c>
      <c r="F208" s="4" t="e">
        <f t="shared" si="73"/>
        <v>#DIV/0!</v>
      </c>
      <c r="G208" s="78">
        <v>0</v>
      </c>
      <c r="H208" s="4" t="e">
        <f t="shared" si="74"/>
        <v>#DIV/0!</v>
      </c>
      <c r="I208" s="78">
        <v>0</v>
      </c>
      <c r="J208" s="4" t="e">
        <f t="shared" si="79"/>
        <v>#DIV/0!</v>
      </c>
      <c r="K208" s="78">
        <v>0</v>
      </c>
      <c r="L208" s="4" t="e">
        <f t="shared" si="75"/>
        <v>#DIV/0!</v>
      </c>
      <c r="M208" s="78">
        <v>0</v>
      </c>
      <c r="N208" s="4" t="e">
        <f t="shared" si="76"/>
        <v>#DIV/0!</v>
      </c>
      <c r="O208" s="78">
        <v>0</v>
      </c>
      <c r="P208" s="4" t="e">
        <f t="shared" si="77"/>
        <v>#DIV/0!</v>
      </c>
    </row>
    <row r="209" spans="1:16" ht="30" customHeight="1">
      <c r="A209" s="5" t="s">
        <v>7</v>
      </c>
      <c r="B209" s="78">
        <v>0</v>
      </c>
      <c r="C209" s="78">
        <v>0</v>
      </c>
      <c r="D209" s="4" t="e">
        <f t="shared" si="78"/>
        <v>#DIV/0!</v>
      </c>
      <c r="E209" s="78">
        <v>0</v>
      </c>
      <c r="F209" s="4" t="e">
        <f t="shared" si="73"/>
        <v>#DIV/0!</v>
      </c>
      <c r="G209" s="78">
        <v>0</v>
      </c>
      <c r="H209" s="4" t="e">
        <f t="shared" si="74"/>
        <v>#DIV/0!</v>
      </c>
      <c r="I209" s="78">
        <v>38.78558279</v>
      </c>
      <c r="J209" s="4" t="e">
        <f t="shared" si="79"/>
        <v>#DIV/0!</v>
      </c>
      <c r="K209" s="78">
        <v>82.20975761</v>
      </c>
      <c r="L209" s="4">
        <f t="shared" si="75"/>
        <v>111.95957800896048</v>
      </c>
      <c r="M209" s="78">
        <v>99.64482307</v>
      </c>
      <c r="N209" s="4">
        <f t="shared" si="76"/>
        <v>21.208024408381423</v>
      </c>
      <c r="O209" s="78">
        <v>126.8720473</v>
      </c>
      <c r="P209" s="4">
        <f t="shared" si="77"/>
        <v>27.324273746638113</v>
      </c>
    </row>
    <row r="210" spans="1:16" ht="30" customHeight="1">
      <c r="A210" s="5" t="s">
        <v>8</v>
      </c>
      <c r="B210" s="78">
        <v>0</v>
      </c>
      <c r="C210" s="78">
        <v>0</v>
      </c>
      <c r="D210" s="4" t="e">
        <f t="shared" si="78"/>
        <v>#DIV/0!</v>
      </c>
      <c r="E210" s="78">
        <v>0</v>
      </c>
      <c r="F210" s="4" t="e">
        <f t="shared" si="73"/>
        <v>#DIV/0!</v>
      </c>
      <c r="G210" s="78">
        <v>0</v>
      </c>
      <c r="H210" s="4" t="e">
        <f t="shared" si="74"/>
        <v>#DIV/0!</v>
      </c>
      <c r="I210" s="78">
        <v>13.346704536000003</v>
      </c>
      <c r="J210" s="4" t="e">
        <f t="shared" si="79"/>
        <v>#DIV/0!</v>
      </c>
      <c r="K210" s="78">
        <v>16.923961047272726</v>
      </c>
      <c r="L210" s="4">
        <f t="shared" si="75"/>
        <v>26.80254516479186</v>
      </c>
      <c r="M210" s="78">
        <v>20.24479517454545</v>
      </c>
      <c r="N210" s="4">
        <f t="shared" si="76"/>
        <v>19.622085621662862</v>
      </c>
      <c r="O210" s="78">
        <v>21.556096576363633</v>
      </c>
      <c r="P210" s="4">
        <f t="shared" si="77"/>
        <v>6.477227309599702</v>
      </c>
    </row>
    <row r="211" spans="1:16" ht="30" customHeight="1">
      <c r="A211" s="5" t="s">
        <v>9</v>
      </c>
      <c r="B211" s="78">
        <v>0</v>
      </c>
      <c r="C211" s="78">
        <v>0</v>
      </c>
      <c r="D211" s="4" t="e">
        <f t="shared" si="78"/>
        <v>#DIV/0!</v>
      </c>
      <c r="E211" s="78">
        <v>0</v>
      </c>
      <c r="F211" s="4" t="e">
        <f t="shared" si="73"/>
        <v>#DIV/0!</v>
      </c>
      <c r="G211" s="78">
        <v>0</v>
      </c>
      <c r="H211" s="4" t="e">
        <f t="shared" si="74"/>
        <v>#DIV/0!</v>
      </c>
      <c r="I211" s="78">
        <v>0</v>
      </c>
      <c r="J211" s="4" t="e">
        <f t="shared" si="79"/>
        <v>#DIV/0!</v>
      </c>
      <c r="K211" s="78">
        <v>0</v>
      </c>
      <c r="L211" s="4" t="e">
        <f t="shared" si="75"/>
        <v>#DIV/0!</v>
      </c>
      <c r="M211" s="78">
        <v>0</v>
      </c>
      <c r="N211" s="4" t="e">
        <f t="shared" si="76"/>
        <v>#DIV/0!</v>
      </c>
      <c r="O211" s="78">
        <v>0</v>
      </c>
      <c r="P211" s="4" t="e">
        <f t="shared" si="77"/>
        <v>#DIV/0!</v>
      </c>
    </row>
    <row r="212" spans="1:16" ht="30" customHeight="1">
      <c r="A212" s="5" t="s">
        <v>10</v>
      </c>
      <c r="B212" s="78">
        <v>0</v>
      </c>
      <c r="C212" s="78">
        <v>0</v>
      </c>
      <c r="D212" s="4" t="e">
        <f t="shared" si="78"/>
        <v>#DIV/0!</v>
      </c>
      <c r="E212" s="78">
        <v>0</v>
      </c>
      <c r="F212" s="4" t="e">
        <f t="shared" si="73"/>
        <v>#DIV/0!</v>
      </c>
      <c r="G212" s="78">
        <v>0</v>
      </c>
      <c r="H212" s="4" t="e">
        <f t="shared" si="74"/>
        <v>#DIV/0!</v>
      </c>
      <c r="I212" s="78">
        <v>9.557545900000001</v>
      </c>
      <c r="J212" s="4" t="e">
        <f t="shared" si="79"/>
        <v>#DIV/0!</v>
      </c>
      <c r="K212" s="94">
        <v>13.31655821</v>
      </c>
      <c r="L212" s="4">
        <f t="shared" si="75"/>
        <v>39.33030873542547</v>
      </c>
      <c r="M212" s="94">
        <v>14.47485632</v>
      </c>
      <c r="N212" s="4">
        <f t="shared" si="76"/>
        <v>8.698179302292859</v>
      </c>
      <c r="O212" s="94">
        <v>14.03290303</v>
      </c>
      <c r="P212" s="4">
        <f t="shared" si="77"/>
        <v>-3.053248199703033</v>
      </c>
    </row>
    <row r="213" spans="1:16" ht="30" customHeight="1">
      <c r="A213" s="5" t="s">
        <v>11</v>
      </c>
      <c r="B213" s="78">
        <v>0</v>
      </c>
      <c r="C213" s="78">
        <v>0</v>
      </c>
      <c r="D213" s="4" t="e">
        <f t="shared" si="78"/>
        <v>#DIV/0!</v>
      </c>
      <c r="E213" s="78">
        <v>0</v>
      </c>
      <c r="F213" s="4" t="e">
        <f t="shared" si="73"/>
        <v>#DIV/0!</v>
      </c>
      <c r="G213" s="78">
        <v>0</v>
      </c>
      <c r="H213" s="4" t="e">
        <f t="shared" si="74"/>
        <v>#DIV/0!</v>
      </c>
      <c r="I213" s="78">
        <v>0.5363481300000001</v>
      </c>
      <c r="J213" s="4" t="e">
        <f t="shared" si="79"/>
        <v>#DIV/0!</v>
      </c>
      <c r="K213" s="78">
        <v>0.5319321200000001</v>
      </c>
      <c r="L213" s="4">
        <f t="shared" si="75"/>
        <v>-0.823347701426688</v>
      </c>
      <c r="M213" s="78">
        <v>0.8456738399999999</v>
      </c>
      <c r="N213" s="4">
        <f t="shared" si="76"/>
        <v>58.981533207658096</v>
      </c>
      <c r="O213" s="78">
        <v>0.799487</v>
      </c>
      <c r="P213" s="4">
        <f t="shared" si="77"/>
        <v>-5.461542951358169</v>
      </c>
    </row>
    <row r="214" spans="1:16" ht="30" customHeight="1">
      <c r="A214" s="3" t="s">
        <v>3</v>
      </c>
      <c r="B214" s="78">
        <f>SUM(B206:B213)</f>
        <v>0</v>
      </c>
      <c r="C214" s="78">
        <f>SUM(C206:C213)</f>
        <v>0</v>
      </c>
      <c r="D214" s="4" t="e">
        <f t="shared" si="78"/>
        <v>#DIV/0!</v>
      </c>
      <c r="E214" s="76">
        <f>SUM(E206:E213)</f>
        <v>0</v>
      </c>
      <c r="F214" s="4" t="e">
        <f t="shared" si="73"/>
        <v>#DIV/0!</v>
      </c>
      <c r="G214" s="76">
        <f>SUM(G206:G213)</f>
        <v>0</v>
      </c>
      <c r="H214" s="4" t="e">
        <f t="shared" si="74"/>
        <v>#DIV/0!</v>
      </c>
      <c r="I214" s="76">
        <f>SUM(I206:I213)</f>
        <v>191.51953720600002</v>
      </c>
      <c r="J214" s="4" t="e">
        <f t="shared" si="79"/>
        <v>#DIV/0!</v>
      </c>
      <c r="K214" s="76">
        <f>SUM(K206:K213)</f>
        <v>273.7924283982727</v>
      </c>
      <c r="L214" s="4">
        <f t="shared" si="75"/>
        <v>42.957962614424694</v>
      </c>
      <c r="M214" s="76">
        <f>SUM(M206:M213)</f>
        <v>333.0145289045455</v>
      </c>
      <c r="N214" s="4">
        <f t="shared" si="76"/>
        <v>21.630291550694473</v>
      </c>
      <c r="O214" s="76">
        <f>SUM(O206:O213)</f>
        <v>330.91937470636367</v>
      </c>
      <c r="P214" s="4">
        <f t="shared" si="77"/>
        <v>-0.6291479849464409</v>
      </c>
    </row>
    <row r="215" spans="1:16" ht="30" customHeight="1">
      <c r="A215" s="19"/>
      <c r="B215" s="89"/>
      <c r="C215" s="89"/>
      <c r="D215" s="13"/>
      <c r="E215" s="77"/>
      <c r="F215" s="13"/>
      <c r="G215" s="77"/>
      <c r="H215" s="13"/>
      <c r="I215" s="77"/>
      <c r="J215" s="13"/>
      <c r="K215" s="77"/>
      <c r="L215" s="13"/>
      <c r="M215" s="13"/>
      <c r="N215" s="13"/>
      <c r="O215" s="77"/>
      <c r="P215" s="13"/>
    </row>
    <row r="216" spans="1:16" ht="30" customHeight="1">
      <c r="A216" s="241" t="s">
        <v>320</v>
      </c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</row>
    <row r="217" spans="1:16" ht="30" customHeight="1">
      <c r="A217" s="241" t="s">
        <v>324</v>
      </c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</row>
    <row r="218" spans="1:16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30" customHeight="1">
      <c r="A219" s="1"/>
      <c r="B219" s="1"/>
      <c r="C219" s="1"/>
      <c r="D219" s="1"/>
      <c r="E219" s="1"/>
      <c r="F219" s="1" t="s">
        <v>61</v>
      </c>
      <c r="G219" s="1"/>
      <c r="H219" s="1"/>
      <c r="I219" s="1"/>
      <c r="J219" s="1" t="s">
        <v>61</v>
      </c>
      <c r="K219" s="1"/>
      <c r="L219" s="1" t="s">
        <v>61</v>
      </c>
      <c r="M219" s="1"/>
      <c r="N219" s="1"/>
      <c r="O219" s="1"/>
      <c r="P219" s="1" t="s">
        <v>0</v>
      </c>
    </row>
    <row r="220" spans="1:16" ht="30" customHeight="1">
      <c r="A220" s="3" t="s">
        <v>1</v>
      </c>
      <c r="B220" s="3">
        <v>2550</v>
      </c>
      <c r="C220" s="3">
        <v>2551</v>
      </c>
      <c r="D220" s="4" t="s">
        <v>2</v>
      </c>
      <c r="E220" s="3">
        <v>2552</v>
      </c>
      <c r="F220" s="4" t="s">
        <v>2</v>
      </c>
      <c r="G220" s="3">
        <v>2553</v>
      </c>
      <c r="H220" s="4" t="s">
        <v>2</v>
      </c>
      <c r="I220" s="3">
        <v>2554</v>
      </c>
      <c r="J220" s="4" t="s">
        <v>2</v>
      </c>
      <c r="K220" s="3">
        <v>2555</v>
      </c>
      <c r="L220" s="4" t="s">
        <v>2</v>
      </c>
      <c r="M220" s="3">
        <v>2556</v>
      </c>
      <c r="N220" s="4" t="s">
        <v>2</v>
      </c>
      <c r="O220" s="3">
        <v>2557</v>
      </c>
      <c r="P220" s="4" t="s">
        <v>2</v>
      </c>
    </row>
    <row r="221" spans="1:16" ht="30" customHeight="1">
      <c r="A221" s="5" t="s">
        <v>4</v>
      </c>
      <c r="B221" s="22">
        <f aca="true" t="shared" si="80" ref="B221:C225">B25+B41+B57+B74+B90+B108+B123+B140+B155+B173+B188</f>
        <v>3860.50938092</v>
      </c>
      <c r="C221" s="22">
        <f t="shared" si="80"/>
        <v>4024.8401289400003</v>
      </c>
      <c r="D221" s="4">
        <f>(C221-B221)/B221*100</f>
        <v>4.256711532218549</v>
      </c>
      <c r="E221" s="78">
        <f>E25+E41+E57+E74+E90+E108+E123+E140+E155+E173+E188</f>
        <v>3857.09854803</v>
      </c>
      <c r="F221" s="4">
        <f aca="true" t="shared" si="81" ref="F221:H229">(E221-C221)/C221*100</f>
        <v>-4.167658230792323</v>
      </c>
      <c r="G221" s="78">
        <f>G25+G41+G57+G74+G90+G108+G123+G140+G155+G173+G188</f>
        <v>4159.903294729999</v>
      </c>
      <c r="H221" s="4">
        <f t="shared" si="81"/>
        <v>7.8505836169173255</v>
      </c>
      <c r="I221" s="78">
        <f aca="true" t="shared" si="82" ref="I221:I228">I25+I41+I57+I74+I90+I108+I123+I140+I155+I173+I188+I206</f>
        <v>5108.550331299999</v>
      </c>
      <c r="J221" s="4">
        <f>(I221-G221)/G221*100</f>
        <v>22.804545427096816</v>
      </c>
      <c r="K221" s="78">
        <f aca="true" t="shared" si="83" ref="K221:K228">K25+K41+K57+K74+K90+K108+K123+K140+K155+K173+K188+K206</f>
        <v>6007.99913414</v>
      </c>
      <c r="L221" s="4">
        <f aca="true" t="shared" si="84" ref="L221:L229">(K221-I221)/I221*100</f>
        <v>17.60673272276665</v>
      </c>
      <c r="M221" s="30">
        <f aca="true" t="shared" si="85" ref="M221:O228">M25+M41+M57+M74+M90+M108+M123+M140+M155+M173+M188+M206</f>
        <v>6806.4351606400005</v>
      </c>
      <c r="N221" s="4">
        <f aca="true" t="shared" si="86" ref="N221:N229">(M221-K221)/K221*100</f>
        <v>13.289549626646052</v>
      </c>
      <c r="O221" s="78">
        <f t="shared" si="85"/>
        <v>5756.56308288</v>
      </c>
      <c r="P221" s="4">
        <f aca="true" t="shared" si="87" ref="P221:P229">(O221-M221)/M221*100</f>
        <v>-15.424698142004809</v>
      </c>
    </row>
    <row r="222" spans="1:16" ht="30" customHeight="1">
      <c r="A222" s="5" t="s">
        <v>5</v>
      </c>
      <c r="B222" s="22">
        <f t="shared" si="80"/>
        <v>1485.48266875</v>
      </c>
      <c r="C222" s="22">
        <f t="shared" si="80"/>
        <v>1886.4998521700002</v>
      </c>
      <c r="D222" s="4">
        <f aca="true" t="shared" si="88" ref="D222:D229">(C222-B222)/B222*100</f>
        <v>26.995749722037964</v>
      </c>
      <c r="E222" s="78">
        <f>E26+E42+E58+E75+E91+E109+E124+E141+E156+E174+E189</f>
        <v>1784.90001405</v>
      </c>
      <c r="F222" s="4">
        <f t="shared" si="81"/>
        <v>-5.385626614448555</v>
      </c>
      <c r="G222" s="78">
        <f>G26+G42+G58+G75+G91+G109+G124+G141+G156+G174+G189</f>
        <v>2296.39615015</v>
      </c>
      <c r="H222" s="4">
        <f t="shared" si="81"/>
        <v>28.656850920147477</v>
      </c>
      <c r="I222" s="78">
        <f t="shared" si="82"/>
        <v>2628.07254323</v>
      </c>
      <c r="J222" s="4">
        <f aca="true" t="shared" si="89" ref="J222:J229">(I222-G222)*100/G222</f>
        <v>14.44334389161623</v>
      </c>
      <c r="K222" s="78">
        <f t="shared" si="83"/>
        <v>3367.3490159109992</v>
      </c>
      <c r="L222" s="4">
        <f t="shared" si="84"/>
        <v>28.129987301355104</v>
      </c>
      <c r="M222" s="30">
        <f t="shared" si="85"/>
        <v>3366.95505585</v>
      </c>
      <c r="N222" s="4">
        <f t="shared" si="86"/>
        <v>-0.01169941277657114</v>
      </c>
      <c r="O222" s="78">
        <f t="shared" si="85"/>
        <v>3145.54507357</v>
      </c>
      <c r="P222" s="4">
        <f t="shared" si="87"/>
        <v>-6.5759708284583605</v>
      </c>
    </row>
    <row r="223" spans="1:16" ht="30" customHeight="1">
      <c r="A223" s="5" t="s">
        <v>6</v>
      </c>
      <c r="B223" s="22">
        <f t="shared" si="80"/>
        <v>0.01472728</v>
      </c>
      <c r="C223" s="22">
        <f t="shared" si="80"/>
        <v>0.0031087199999999997</v>
      </c>
      <c r="D223" s="4">
        <f t="shared" si="88"/>
        <v>-78.8914178313986</v>
      </c>
      <c r="E223" s="78">
        <f>E27+E43+E59+E76+E92+E110+E125+E142+E157+E175+E190</f>
        <v>0.00782832</v>
      </c>
      <c r="F223" s="4">
        <f t="shared" si="81"/>
        <v>151.8181116343704</v>
      </c>
      <c r="G223" s="78">
        <f>G27+G43+G59+G76+G92+G110+G125+G142+G157+G175+G190</f>
        <v>0.00019763</v>
      </c>
      <c r="H223" s="4">
        <f t="shared" si="81"/>
        <v>-97.47544811658186</v>
      </c>
      <c r="I223" s="78">
        <f t="shared" si="82"/>
        <v>0.47059410999999995</v>
      </c>
      <c r="J223" s="4">
        <f t="shared" si="89"/>
        <v>238018.76233365378</v>
      </c>
      <c r="K223" s="78">
        <f t="shared" si="83"/>
        <v>0.0009091</v>
      </c>
      <c r="L223" s="4">
        <f t="shared" si="84"/>
        <v>-99.80681866162755</v>
      </c>
      <c r="M223" s="30">
        <f t="shared" si="85"/>
        <v>0</v>
      </c>
      <c r="N223" s="4">
        <f t="shared" si="86"/>
        <v>-100</v>
      </c>
      <c r="O223" s="78">
        <f t="shared" si="85"/>
        <v>0</v>
      </c>
      <c r="P223" s="4" t="e">
        <f t="shared" si="87"/>
        <v>#DIV/0!</v>
      </c>
    </row>
    <row r="224" spans="1:16" ht="30" customHeight="1">
      <c r="A224" s="5" t="s">
        <v>7</v>
      </c>
      <c r="B224" s="22">
        <f t="shared" si="80"/>
        <v>4428.77845599</v>
      </c>
      <c r="C224" s="22">
        <f t="shared" si="80"/>
        <v>5031.82799219</v>
      </c>
      <c r="D224" s="4">
        <f t="shared" si="88"/>
        <v>13.616611040553748</v>
      </c>
      <c r="E224" s="78">
        <f>E28+E44+E60+E77+E93+E111+E126+E143+E158+E176+E191</f>
        <v>5385.635863748001</v>
      </c>
      <c r="F224" s="4">
        <f t="shared" si="81"/>
        <v>7.031398372662036</v>
      </c>
      <c r="G224" s="78">
        <f>G28+G44+G60+G77+G93+G111+G126+G143+G158+G176+G191</f>
        <v>5829.9399522799995</v>
      </c>
      <c r="H224" s="4">
        <f t="shared" si="81"/>
        <v>8.24979816260352</v>
      </c>
      <c r="I224" s="78">
        <f t="shared" si="82"/>
        <v>6544.790852970001</v>
      </c>
      <c r="J224" s="4">
        <f t="shared" si="89"/>
        <v>12.261719786846761</v>
      </c>
      <c r="K224" s="78">
        <f t="shared" si="83"/>
        <v>7461.589909232</v>
      </c>
      <c r="L224" s="4">
        <f t="shared" si="84"/>
        <v>14.008072631472388</v>
      </c>
      <c r="M224" s="30">
        <f t="shared" si="85"/>
        <v>7923.145604098999</v>
      </c>
      <c r="N224" s="4">
        <f t="shared" si="86"/>
        <v>6.185755321341505</v>
      </c>
      <c r="O224" s="78">
        <f t="shared" si="85"/>
        <v>8486.275153150998</v>
      </c>
      <c r="P224" s="4">
        <f t="shared" si="87"/>
        <v>7.107398717507698</v>
      </c>
    </row>
    <row r="225" spans="1:16" ht="30" customHeight="1">
      <c r="A225" s="5" t="s">
        <v>8</v>
      </c>
      <c r="B225" s="22">
        <f t="shared" si="80"/>
        <v>493.0207207500001</v>
      </c>
      <c r="C225" s="22">
        <f t="shared" si="80"/>
        <v>379.34918754999995</v>
      </c>
      <c r="D225" s="4">
        <f t="shared" si="88"/>
        <v>-23.056137078189963</v>
      </c>
      <c r="E225" s="78">
        <f>E29+E45+E61+E78+E94+E112+E127+E144+E159+E177+E192</f>
        <v>283.7350964055</v>
      </c>
      <c r="F225" s="4">
        <f t="shared" si="81"/>
        <v>-25.204770244011026</v>
      </c>
      <c r="G225" s="78">
        <f>G29+G45+G61+G78+G94+G112+G127+G144+G159+G177+G192</f>
        <v>433.76490536999995</v>
      </c>
      <c r="H225" s="4">
        <f t="shared" si="81"/>
        <v>52.87671876519811</v>
      </c>
      <c r="I225" s="78">
        <f t="shared" si="82"/>
        <v>775.3301614354999</v>
      </c>
      <c r="J225" s="4">
        <f t="shared" si="89"/>
        <v>78.74432713133997</v>
      </c>
      <c r="K225" s="78">
        <f t="shared" si="83"/>
        <v>1018.4408144618184</v>
      </c>
      <c r="L225" s="4">
        <f t="shared" si="84"/>
        <v>31.35575850373299</v>
      </c>
      <c r="M225" s="30">
        <f t="shared" si="85"/>
        <v>1203.788876676364</v>
      </c>
      <c r="N225" s="4">
        <f t="shared" si="86"/>
        <v>18.199198184382503</v>
      </c>
      <c r="O225" s="78">
        <f t="shared" si="85"/>
        <v>1334.3331650354544</v>
      </c>
      <c r="P225" s="4">
        <f t="shared" si="87"/>
        <v>10.844450458748252</v>
      </c>
    </row>
    <row r="226" spans="1:16" ht="30" customHeight="1">
      <c r="A226" s="5" t="s">
        <v>9</v>
      </c>
      <c r="B226" s="78">
        <v>0</v>
      </c>
      <c r="C226" s="78">
        <v>0</v>
      </c>
      <c r="D226" s="4" t="e">
        <f t="shared" si="88"/>
        <v>#DIV/0!</v>
      </c>
      <c r="E226" s="78">
        <v>0</v>
      </c>
      <c r="F226" s="4" t="e">
        <f t="shared" si="81"/>
        <v>#DIV/0!</v>
      </c>
      <c r="G226" s="78">
        <v>0</v>
      </c>
      <c r="H226" s="4" t="e">
        <f t="shared" si="81"/>
        <v>#DIV/0!</v>
      </c>
      <c r="I226" s="78">
        <f t="shared" si="82"/>
        <v>0</v>
      </c>
      <c r="J226" s="4" t="e">
        <f t="shared" si="89"/>
        <v>#DIV/0!</v>
      </c>
      <c r="K226" s="78">
        <f t="shared" si="83"/>
        <v>0</v>
      </c>
      <c r="L226" s="4" t="e">
        <f t="shared" si="84"/>
        <v>#DIV/0!</v>
      </c>
      <c r="M226" s="30">
        <f t="shared" si="85"/>
        <v>0</v>
      </c>
      <c r="N226" s="4" t="e">
        <f t="shared" si="86"/>
        <v>#DIV/0!</v>
      </c>
      <c r="O226" s="78">
        <f t="shared" si="85"/>
        <v>0</v>
      </c>
      <c r="P226" s="4" t="e">
        <f t="shared" si="87"/>
        <v>#DIV/0!</v>
      </c>
    </row>
    <row r="227" spans="1:16" ht="30" customHeight="1">
      <c r="A227" s="5" t="s">
        <v>10</v>
      </c>
      <c r="B227" s="22">
        <f>B31+B47+B63+B80+B96+B114+B129+B146+B161+B179+B194</f>
        <v>388.49187435</v>
      </c>
      <c r="C227" s="22">
        <f>C31+C47+C63+C80+C96+C114+C129+C146+C161+C179+C194</f>
        <v>411.11752104</v>
      </c>
      <c r="D227" s="4">
        <f t="shared" si="88"/>
        <v>5.8239690927527885</v>
      </c>
      <c r="E227" s="94">
        <f>E31+E47+E63+E80+E96+E114+E129+E146+E161+E179+E194</f>
        <v>418.93503403</v>
      </c>
      <c r="F227" s="4">
        <f t="shared" si="81"/>
        <v>1.9015275657004658</v>
      </c>
      <c r="G227" s="94">
        <f>G31+G47+G63+G80+G96+G114+G129+G146+G161+G179+G194</f>
        <v>508.66504693</v>
      </c>
      <c r="H227" s="4">
        <f t="shared" si="81"/>
        <v>21.418598496485362</v>
      </c>
      <c r="I227" s="78">
        <f t="shared" si="82"/>
        <v>578.60508085</v>
      </c>
      <c r="J227" s="4">
        <f t="shared" si="89"/>
        <v>13.749722797372556</v>
      </c>
      <c r="K227" s="78">
        <f t="shared" si="83"/>
        <v>680.52418432</v>
      </c>
      <c r="L227" s="4">
        <f t="shared" si="84"/>
        <v>17.614622968791714</v>
      </c>
      <c r="M227" s="30">
        <f t="shared" si="85"/>
        <v>715.78025528</v>
      </c>
      <c r="N227" s="4">
        <f t="shared" si="86"/>
        <v>5.180722709396273</v>
      </c>
      <c r="O227" s="78">
        <f t="shared" si="85"/>
        <v>645.20633817</v>
      </c>
      <c r="P227" s="4">
        <f t="shared" si="87"/>
        <v>-9.859718340846495</v>
      </c>
    </row>
    <row r="228" spans="1:16" ht="30" customHeight="1">
      <c r="A228" s="5" t="s">
        <v>11</v>
      </c>
      <c r="B228" s="22">
        <f>B32+B48+B64+B81+B97+B115+B130+B147+B162+B180+B195</f>
        <v>15.963100160000002</v>
      </c>
      <c r="C228" s="22">
        <f>C32+C48+C64+C81+C97+C115+C130+C147+C162+C180+C195</f>
        <v>19.75328816</v>
      </c>
      <c r="D228" s="4">
        <f t="shared" si="88"/>
        <v>23.743433055048865</v>
      </c>
      <c r="E228" s="78">
        <f>E32+E48+E64+E81+E97+E115+E130+E147+E162+E180+E195</f>
        <v>16.24020811</v>
      </c>
      <c r="F228" s="4">
        <f t="shared" si="81"/>
        <v>-17.78478611532592</v>
      </c>
      <c r="G228" s="78">
        <f>G32+G48+G64+G81+G97+G115+G130+G147+G162+G180+G195</f>
        <v>16.80667279</v>
      </c>
      <c r="H228" s="4">
        <f t="shared" si="81"/>
        <v>3.4880383069179723</v>
      </c>
      <c r="I228" s="78">
        <f t="shared" si="82"/>
        <v>18.285861150000002</v>
      </c>
      <c r="J228" s="4">
        <f t="shared" si="89"/>
        <v>8.801196872709522</v>
      </c>
      <c r="K228" s="78">
        <f t="shared" si="83"/>
        <v>17.51016565</v>
      </c>
      <c r="L228" s="4">
        <f t="shared" si="84"/>
        <v>-4.242050694998311</v>
      </c>
      <c r="M228" s="30">
        <f t="shared" si="85"/>
        <v>21.851096419999998</v>
      </c>
      <c r="N228" s="4">
        <f t="shared" si="86"/>
        <v>24.79091778323637</v>
      </c>
      <c r="O228" s="78">
        <f t="shared" si="85"/>
        <v>24.297624220000003</v>
      </c>
      <c r="P228" s="4">
        <f t="shared" si="87"/>
        <v>11.196361743023262</v>
      </c>
    </row>
    <row r="229" spans="1:16" ht="30" customHeight="1">
      <c r="A229" s="3" t="s">
        <v>3</v>
      </c>
      <c r="B229" s="76">
        <f>SUM(B221:B228)</f>
        <v>10672.260928200001</v>
      </c>
      <c r="C229" s="76">
        <f>SUM(C221:C228)</f>
        <v>11753.391078770002</v>
      </c>
      <c r="D229" s="4">
        <f t="shared" si="88"/>
        <v>10.130282213333649</v>
      </c>
      <c r="E229" s="76">
        <f>SUM(E221:E228)</f>
        <v>11746.552592693502</v>
      </c>
      <c r="F229" s="4">
        <f t="shared" si="81"/>
        <v>-0.058183089719972346</v>
      </c>
      <c r="G229" s="76">
        <f>SUM(G221:G228)</f>
        <v>13245.47621988</v>
      </c>
      <c r="H229" s="4">
        <f t="shared" si="81"/>
        <v>12.76054072340208</v>
      </c>
      <c r="I229" s="76">
        <f>SUM(I221:I228)</f>
        <v>15654.1054250455</v>
      </c>
      <c r="J229" s="4">
        <f t="shared" si="89"/>
        <v>18.184542142398875</v>
      </c>
      <c r="K229" s="76">
        <f>SUM(K221:K228)</f>
        <v>18553.414132814814</v>
      </c>
      <c r="L229" s="4">
        <f t="shared" si="84"/>
        <v>18.52107564786563</v>
      </c>
      <c r="M229" s="30">
        <f>SUM(M221:M228)</f>
        <v>20037.956048965363</v>
      </c>
      <c r="N229" s="4">
        <f t="shared" si="86"/>
        <v>8.001448711937542</v>
      </c>
      <c r="O229" s="76">
        <f>SUM(O221:O228)</f>
        <v>19392.22043702645</v>
      </c>
      <c r="P229" s="4">
        <f t="shared" si="87"/>
        <v>-3.222562273122928</v>
      </c>
    </row>
  </sheetData>
  <sheetProtection/>
  <mergeCells count="28">
    <mergeCell ref="A52:P52"/>
    <mergeCell ref="A53:P53"/>
    <mergeCell ref="A135:P135"/>
    <mergeCell ref="A136:P136"/>
    <mergeCell ref="A1:P1"/>
    <mergeCell ref="A2:P2"/>
    <mergeCell ref="A20:P20"/>
    <mergeCell ref="A21:P21"/>
    <mergeCell ref="A103:P103"/>
    <mergeCell ref="A104:P104"/>
    <mergeCell ref="A36:P36"/>
    <mergeCell ref="A37:P37"/>
    <mergeCell ref="A183:P183"/>
    <mergeCell ref="A184:P184"/>
    <mergeCell ref="A217:P217"/>
    <mergeCell ref="A201:P201"/>
    <mergeCell ref="A202:P202"/>
    <mergeCell ref="A216:P216"/>
    <mergeCell ref="A69:P69"/>
    <mergeCell ref="A70:P70"/>
    <mergeCell ref="A168:P168"/>
    <mergeCell ref="A169:P169"/>
    <mergeCell ref="A85:P85"/>
    <mergeCell ref="A86:P86"/>
    <mergeCell ref="A150:P150"/>
    <mergeCell ref="A151:P151"/>
    <mergeCell ref="A118:P118"/>
    <mergeCell ref="A119:P119"/>
  </mergeCells>
  <printOptions horizontalCentered="1"/>
  <pageMargins left="0.17" right="0.17" top="0.2" bottom="0.18" header="0.17" footer="0.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3"/>
  <sheetViews>
    <sheetView zoomScale="75" zoomScaleNormal="75" zoomScalePageLayoutView="0" workbookViewId="0" topLeftCell="B1">
      <selection activeCell="B14" sqref="B14:P14"/>
    </sheetView>
  </sheetViews>
  <sheetFormatPr defaultColWidth="9.140625" defaultRowHeight="29.25" customHeight="1"/>
  <cols>
    <col min="1" max="1" width="33.57421875" style="2" customWidth="1"/>
    <col min="2" max="16" width="18.7109375" style="2" customWidth="1"/>
    <col min="17" max="16384" width="9.140625" style="2" customWidth="1"/>
  </cols>
  <sheetData>
    <row r="1" spans="1:16" ht="29.25" customHeight="1">
      <c r="A1" s="241" t="s">
        <v>114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29.2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9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9.2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29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29.25" customHeight="1">
      <c r="A6" s="5" t="s">
        <v>33</v>
      </c>
      <c r="B6" s="84">
        <f>B31</f>
        <v>1953.7295266836363</v>
      </c>
      <c r="C6" s="84">
        <f>C31</f>
        <v>2083.544085002727</v>
      </c>
      <c r="D6" s="83">
        <f>(C6-B6)/B6*100</f>
        <v>6.644448811675835</v>
      </c>
      <c r="E6" s="84">
        <f>E31</f>
        <v>1880.947934790909</v>
      </c>
      <c r="F6" s="83">
        <f aca="true" t="shared" si="0" ref="F6:H14">(E6-C6)/C6*100</f>
        <v>-9.72363155980705</v>
      </c>
      <c r="G6" s="84">
        <f>G31</f>
        <v>2421.516784683545</v>
      </c>
      <c r="H6" s="83">
        <f t="shared" si="0"/>
        <v>28.739171345150886</v>
      </c>
      <c r="I6" s="84">
        <f>I31</f>
        <v>3186.948275404545</v>
      </c>
      <c r="J6" s="83">
        <f>(I6-G6)/G6*100</f>
        <v>31.60958848447667</v>
      </c>
      <c r="K6" s="84">
        <f>K31</f>
        <v>3637.5255683027276</v>
      </c>
      <c r="L6" s="83">
        <f>(K6-I6)/I6*100</f>
        <v>14.138205391519493</v>
      </c>
      <c r="M6" s="84">
        <f>M31</f>
        <v>3494.991808005546</v>
      </c>
      <c r="N6" s="83">
        <f>(M6-K6)/K6*100</f>
        <v>-3.9184263483730817</v>
      </c>
      <c r="O6" s="84">
        <f>O31</f>
        <v>3235.8286552558184</v>
      </c>
      <c r="P6" s="83">
        <f>(O6-M6)/M6*100</f>
        <v>-7.415272108967308</v>
      </c>
    </row>
    <row r="7" spans="1:16" ht="29.25" customHeight="1">
      <c r="A7" s="5" t="s">
        <v>34</v>
      </c>
      <c r="B7" s="84">
        <f>B47</f>
        <v>787.93581604</v>
      </c>
      <c r="C7" s="84">
        <f>C47</f>
        <v>880.40228387</v>
      </c>
      <c r="D7" s="83">
        <f aca="true" t="shared" si="1" ref="D7:D14">(C7-B7)/B7*100</f>
        <v>11.735279187423808</v>
      </c>
      <c r="E7" s="84">
        <f>E47</f>
        <v>803.04928063</v>
      </c>
      <c r="F7" s="83">
        <f t="shared" si="0"/>
        <v>-8.786097521235185</v>
      </c>
      <c r="G7" s="84">
        <f>G47</f>
        <v>868.7787098763637</v>
      </c>
      <c r="H7" s="83">
        <f t="shared" si="0"/>
        <v>8.184980776621616</v>
      </c>
      <c r="I7" s="84">
        <f>I47</f>
        <v>1071.510214049091</v>
      </c>
      <c r="J7" s="83">
        <f aca="true" t="shared" si="2" ref="J7:J14">(I7-G7)/G7*100</f>
        <v>23.33522931306387</v>
      </c>
      <c r="K7" s="84">
        <f>K47</f>
        <v>1196.377933548182</v>
      </c>
      <c r="L7" s="83">
        <f aca="true" t="shared" si="3" ref="L7:L14">(K7-I7)/I7*100</f>
        <v>11.65343249759915</v>
      </c>
      <c r="M7" s="84">
        <f>M47</f>
        <v>1287.2369700590907</v>
      </c>
      <c r="N7" s="83">
        <f aca="true" t="shared" si="4" ref="N7:N14">(M7-K7)/K7*100</f>
        <v>7.594509557815204</v>
      </c>
      <c r="O7" s="84">
        <f>O47</f>
        <v>1384.9560729527273</v>
      </c>
      <c r="P7" s="83">
        <f aca="true" t="shared" si="5" ref="P7:P14">(O7-M7)/M7*100</f>
        <v>7.5913841170325265</v>
      </c>
    </row>
    <row r="8" spans="1:16" ht="29.25" customHeight="1">
      <c r="A8" s="132" t="s">
        <v>304</v>
      </c>
      <c r="B8" s="143">
        <f>B64</f>
        <v>2365.23864721</v>
      </c>
      <c r="C8" s="143">
        <f>C64</f>
        <v>2500.4967809299997</v>
      </c>
      <c r="D8" s="144">
        <f t="shared" si="1"/>
        <v>5.7185829379013375</v>
      </c>
      <c r="E8" s="143">
        <f>E64</f>
        <v>2468.1213083399994</v>
      </c>
      <c r="F8" s="144">
        <f t="shared" si="0"/>
        <v>-1.2947616184476358</v>
      </c>
      <c r="G8" s="143">
        <f>G64</f>
        <v>2867.520771865455</v>
      </c>
      <c r="H8" s="144">
        <f t="shared" si="0"/>
        <v>16.182327107498722</v>
      </c>
      <c r="I8" s="143">
        <f>I64</f>
        <v>3316.485529320909</v>
      </c>
      <c r="J8" s="144">
        <f t="shared" si="2"/>
        <v>15.656896433338874</v>
      </c>
      <c r="K8" s="143">
        <f>K64</f>
        <v>4027.574336607273</v>
      </c>
      <c r="L8" s="144">
        <f t="shared" si="3"/>
        <v>21.4410345228302</v>
      </c>
      <c r="M8" s="143">
        <f>M64</f>
        <v>3732.8722452771813</v>
      </c>
      <c r="N8" s="83">
        <f t="shared" si="4"/>
        <v>-7.317111161710829</v>
      </c>
      <c r="O8" s="143">
        <f>O64</f>
        <v>3665.4770784958187</v>
      </c>
      <c r="P8" s="83">
        <f t="shared" si="5"/>
        <v>-1.8054506651448028</v>
      </c>
    </row>
    <row r="9" spans="1:16" ht="29.25" customHeight="1">
      <c r="A9" s="132" t="s">
        <v>305</v>
      </c>
      <c r="B9" s="143">
        <f>B80</f>
        <v>1491.14149219</v>
      </c>
      <c r="C9" s="143">
        <f>C80</f>
        <v>1461.1232532772729</v>
      </c>
      <c r="D9" s="144">
        <f t="shared" si="1"/>
        <v>-2.013104663102102</v>
      </c>
      <c r="E9" s="143">
        <f>E80</f>
        <v>1237.005809077</v>
      </c>
      <c r="F9" s="144">
        <f t="shared" si="0"/>
        <v>-15.338709017023813</v>
      </c>
      <c r="G9" s="143">
        <f>G80</f>
        <v>1274.1581828654548</v>
      </c>
      <c r="H9" s="144">
        <f t="shared" si="0"/>
        <v>3.0034114242499967</v>
      </c>
      <c r="I9" s="143">
        <f>I80</f>
        <v>1332.5431427536366</v>
      </c>
      <c r="J9" s="144">
        <f t="shared" si="2"/>
        <v>4.582237957054897</v>
      </c>
      <c r="K9" s="143">
        <f>K80</f>
        <v>1519.6380564543638</v>
      </c>
      <c r="L9" s="144">
        <f t="shared" si="3"/>
        <v>14.040439494822243</v>
      </c>
      <c r="M9" s="143">
        <f>M80</f>
        <v>1809.8950416233636</v>
      </c>
      <c r="N9" s="83">
        <f t="shared" si="4"/>
        <v>19.100402489671165</v>
      </c>
      <c r="O9" s="143">
        <f>O80</f>
        <v>1935.0315443281818</v>
      </c>
      <c r="P9" s="83">
        <f t="shared" si="5"/>
        <v>6.914019864520903</v>
      </c>
    </row>
    <row r="10" spans="1:16" ht="29.25" customHeight="1">
      <c r="A10" s="5" t="s">
        <v>35</v>
      </c>
      <c r="B10" s="84">
        <f>B96</f>
        <v>290.32060595</v>
      </c>
      <c r="C10" s="84">
        <f>C96</f>
        <v>297.94701291</v>
      </c>
      <c r="D10" s="83">
        <f t="shared" si="1"/>
        <v>2.6268913758444836</v>
      </c>
      <c r="E10" s="84">
        <f>E96</f>
        <v>296.67871066000004</v>
      </c>
      <c r="F10" s="83">
        <f t="shared" si="0"/>
        <v>-0.4256804717096086</v>
      </c>
      <c r="G10" s="84">
        <f>G96</f>
        <v>314.24880497363637</v>
      </c>
      <c r="H10" s="83">
        <f t="shared" si="0"/>
        <v>5.922263270778477</v>
      </c>
      <c r="I10" s="84">
        <f>I96</f>
        <v>348.7505937681817</v>
      </c>
      <c r="J10" s="83">
        <f t="shared" si="2"/>
        <v>10.979131264298633</v>
      </c>
      <c r="K10" s="84">
        <f>K96</f>
        <v>404.33186852545447</v>
      </c>
      <c r="L10" s="83">
        <f t="shared" si="3"/>
        <v>15.937255950370718</v>
      </c>
      <c r="M10" s="84">
        <f>M96</f>
        <v>403.4556776215454</v>
      </c>
      <c r="N10" s="83">
        <f t="shared" si="4"/>
        <v>-0.21670092617344316</v>
      </c>
      <c r="O10" s="84">
        <f>O96</f>
        <v>371.44245767372735</v>
      </c>
      <c r="P10" s="83">
        <f t="shared" si="5"/>
        <v>-7.934755097893929</v>
      </c>
    </row>
    <row r="11" spans="1:16" ht="29.25" customHeight="1">
      <c r="A11" s="5" t="s">
        <v>36</v>
      </c>
      <c r="B11" s="84">
        <f>B114</f>
        <v>922.81998303</v>
      </c>
      <c r="C11" s="84">
        <f>C114</f>
        <v>1041.46642238</v>
      </c>
      <c r="D11" s="83">
        <f t="shared" si="1"/>
        <v>12.856943015086719</v>
      </c>
      <c r="E11" s="84">
        <f>E114</f>
        <v>964.00001057</v>
      </c>
      <c r="F11" s="83">
        <f t="shared" si="0"/>
        <v>-7.438205413571643</v>
      </c>
      <c r="G11" s="84">
        <f>G114</f>
        <v>1099.3532447027276</v>
      </c>
      <c r="H11" s="83">
        <f t="shared" si="0"/>
        <v>14.040791768528624</v>
      </c>
      <c r="I11" s="84">
        <f>I114</f>
        <v>1460.2382109072726</v>
      </c>
      <c r="J11" s="83">
        <f t="shared" si="2"/>
        <v>32.82702515715326</v>
      </c>
      <c r="K11" s="84">
        <f>K114</f>
        <v>1940.4667335590907</v>
      </c>
      <c r="L11" s="83">
        <f t="shared" si="3"/>
        <v>32.886998783126174</v>
      </c>
      <c r="M11" s="84">
        <f>M114</f>
        <v>1898.4989488936365</v>
      </c>
      <c r="N11" s="83">
        <f t="shared" si="4"/>
        <v>-2.1627675414192433</v>
      </c>
      <c r="O11" s="84">
        <f>O114</f>
        <v>2352.9304222327273</v>
      </c>
      <c r="P11" s="83">
        <f t="shared" si="5"/>
        <v>23.936356330558624</v>
      </c>
    </row>
    <row r="12" spans="1:16" ht="29.25" customHeight="1">
      <c r="A12" s="5" t="s">
        <v>37</v>
      </c>
      <c r="B12" s="84">
        <f>B130</f>
        <v>506.81154906</v>
      </c>
      <c r="C12" s="84">
        <f>C130</f>
        <v>704.15721772</v>
      </c>
      <c r="D12" s="83">
        <f t="shared" si="1"/>
        <v>38.93866843129827</v>
      </c>
      <c r="E12" s="84">
        <f>E130</f>
        <v>584.26115228</v>
      </c>
      <c r="F12" s="83">
        <f t="shared" si="0"/>
        <v>-17.026888658219395</v>
      </c>
      <c r="G12" s="84">
        <f>G130</f>
        <v>567.2148762136363</v>
      </c>
      <c r="H12" s="83">
        <f t="shared" si="0"/>
        <v>-2.917578209648702</v>
      </c>
      <c r="I12" s="84">
        <f>I130</f>
        <v>615.9299775645454</v>
      </c>
      <c r="J12" s="83">
        <f t="shared" si="2"/>
        <v>8.588473855992627</v>
      </c>
      <c r="K12" s="84">
        <f>K130</f>
        <v>797.1928226472727</v>
      </c>
      <c r="L12" s="83">
        <f t="shared" si="3"/>
        <v>29.429131830774075</v>
      </c>
      <c r="M12" s="84">
        <f>M130</f>
        <v>795.0340965959999</v>
      </c>
      <c r="N12" s="83">
        <f t="shared" si="4"/>
        <v>-0.27079095420154314</v>
      </c>
      <c r="O12" s="84">
        <f>O130</f>
        <v>878.1218514173637</v>
      </c>
      <c r="P12" s="83">
        <f t="shared" si="5"/>
        <v>10.450841690577855</v>
      </c>
    </row>
    <row r="13" spans="1:16" ht="29.25" customHeight="1">
      <c r="A13" s="5" t="s">
        <v>38</v>
      </c>
      <c r="B13" s="84">
        <f>B147</f>
        <v>6570.935521663363</v>
      </c>
      <c r="C13" s="84">
        <f>C147</f>
        <v>7769.822982951636</v>
      </c>
      <c r="D13" s="83">
        <f t="shared" si="1"/>
        <v>18.24530856125015</v>
      </c>
      <c r="E13" s="84">
        <f>E147</f>
        <v>6442.413862726001</v>
      </c>
      <c r="F13" s="83">
        <f t="shared" si="0"/>
        <v>-17.0841616744449</v>
      </c>
      <c r="G13" s="84">
        <f>G147</f>
        <v>6881.76485923009</v>
      </c>
      <c r="H13" s="83">
        <f t="shared" si="0"/>
        <v>6.819664272828714</v>
      </c>
      <c r="I13" s="84">
        <f>I147</f>
        <v>8261.420105375908</v>
      </c>
      <c r="J13" s="83">
        <f t="shared" si="2"/>
        <v>20.0479858636171</v>
      </c>
      <c r="K13" s="84">
        <f>K147</f>
        <v>8517.746325135637</v>
      </c>
      <c r="L13" s="83">
        <f t="shared" si="3"/>
        <v>3.102689567776985</v>
      </c>
      <c r="M13" s="84">
        <f>M147</f>
        <v>9651.008713843274</v>
      </c>
      <c r="N13" s="83">
        <f t="shared" si="4"/>
        <v>13.304721054716207</v>
      </c>
      <c r="O13" s="84">
        <f>O147</f>
        <v>9659.356836164272</v>
      </c>
      <c r="P13" s="83">
        <f t="shared" si="5"/>
        <v>0.08649999775695849</v>
      </c>
    </row>
    <row r="14" spans="1:16" ht="29.25" customHeight="1">
      <c r="A14" s="3" t="s">
        <v>136</v>
      </c>
      <c r="B14" s="84">
        <f>SUM(B6:B13)</f>
        <v>14888.933141827</v>
      </c>
      <c r="C14" s="84">
        <f>SUM(C6:C13)</f>
        <v>16738.960039041634</v>
      </c>
      <c r="D14" s="83">
        <f t="shared" si="1"/>
        <v>12.425516855988922</v>
      </c>
      <c r="E14" s="84">
        <f>SUM(E6:E13)</f>
        <v>14676.47806907391</v>
      </c>
      <c r="F14" s="83">
        <f t="shared" si="0"/>
        <v>-12.321446285535245</v>
      </c>
      <c r="G14" s="84">
        <f>SUM(G6:G13)</f>
        <v>16294.556234410911</v>
      </c>
      <c r="H14" s="83">
        <f t="shared" si="0"/>
        <v>11.024975867654483</v>
      </c>
      <c r="I14" s="84">
        <f>SUM(I6:I13)</f>
        <v>19593.82604914409</v>
      </c>
      <c r="J14" s="83">
        <f t="shared" si="2"/>
        <v>20.24768129472447</v>
      </c>
      <c r="K14" s="84">
        <f>SUM(K6:K13)</f>
        <v>22040.85364478</v>
      </c>
      <c r="L14" s="83">
        <f t="shared" si="3"/>
        <v>12.488768602407816</v>
      </c>
      <c r="M14" s="84">
        <f>SUM(M6:M13)</f>
        <v>23072.99350191964</v>
      </c>
      <c r="N14" s="83">
        <f t="shared" si="4"/>
        <v>4.682848830512892</v>
      </c>
      <c r="O14" s="84">
        <f>SUM(O6:O13)</f>
        <v>23483.144918520637</v>
      </c>
      <c r="P14" s="83">
        <f t="shared" si="5"/>
        <v>1.7776255021563387</v>
      </c>
    </row>
    <row r="18" spans="1:16" ht="29.25" customHeight="1">
      <c r="A18" s="241" t="s">
        <v>188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ht="29.25" customHeight="1">
      <c r="A19" s="241" t="s">
        <v>325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29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9.25" customHeight="1">
      <c r="A21" s="1"/>
      <c r="B21" s="1"/>
      <c r="C21" s="1"/>
      <c r="D21" s="1"/>
      <c r="E21" s="1"/>
      <c r="F21" s="1" t="s">
        <v>61</v>
      </c>
      <c r="G21" s="1"/>
      <c r="H21" s="1"/>
      <c r="I21" s="1"/>
      <c r="J21" s="1" t="s">
        <v>61</v>
      </c>
      <c r="K21" s="1"/>
      <c r="L21" s="1" t="s">
        <v>61</v>
      </c>
      <c r="M21" s="1"/>
      <c r="N21" s="1"/>
      <c r="O21" s="1"/>
      <c r="P21" s="1" t="s">
        <v>0</v>
      </c>
    </row>
    <row r="22" spans="1:16" ht="29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  <c r="O22" s="3">
        <v>2557</v>
      </c>
      <c r="P22" s="4" t="s">
        <v>2</v>
      </c>
    </row>
    <row r="23" spans="1:16" ht="29.25" customHeight="1">
      <c r="A23" s="5" t="s">
        <v>4</v>
      </c>
      <c r="B23" s="76">
        <v>681.7355684100002</v>
      </c>
      <c r="C23" s="76">
        <v>738.6229293800001</v>
      </c>
      <c r="D23" s="4">
        <f>(C23-B23)/B23*100</f>
        <v>8.344490680261455</v>
      </c>
      <c r="E23" s="76">
        <v>639.7591215799999</v>
      </c>
      <c r="F23" s="4">
        <f aca="true" t="shared" si="6" ref="F23:H31">(E23-C23)/C23*100</f>
        <v>-13.384882037575844</v>
      </c>
      <c r="G23" s="76">
        <v>698.24644451</v>
      </c>
      <c r="H23" s="4">
        <f t="shared" si="6"/>
        <v>9.142085037498967</v>
      </c>
      <c r="I23" s="76">
        <v>808.7322025099999</v>
      </c>
      <c r="J23" s="4">
        <f aca="true" t="shared" si="7" ref="J23:J31">(I23-G23)/G23*100</f>
        <v>15.823318381167581</v>
      </c>
      <c r="K23" s="76">
        <v>938.1911412600002</v>
      </c>
      <c r="L23" s="4">
        <f aca="true" t="shared" si="8" ref="L23:L31">(K23-I23)/I23*100</f>
        <v>16.007639902084843</v>
      </c>
      <c r="M23" s="76">
        <v>986.9437598500001</v>
      </c>
      <c r="N23" s="4">
        <f aca="true" t="shared" si="9" ref="N23:N31">(M23-K23)/K23*100</f>
        <v>5.196448404375746</v>
      </c>
      <c r="O23" s="76">
        <v>872.60891119</v>
      </c>
      <c r="P23" s="4">
        <f aca="true" t="shared" si="10" ref="P23:P31">(O23-M23)/M23*100</f>
        <v>-11.584737987236197</v>
      </c>
    </row>
    <row r="24" spans="1:16" ht="29.25" customHeight="1">
      <c r="A24" s="5" t="s">
        <v>5</v>
      </c>
      <c r="B24" s="76">
        <v>335.78788088000005</v>
      </c>
      <c r="C24" s="76">
        <v>332.46771177</v>
      </c>
      <c r="D24" s="4">
        <f aca="true" t="shared" si="11" ref="D24:D31">(C24-B24)/B24*100</f>
        <v>-0.988769785645294</v>
      </c>
      <c r="E24" s="76">
        <v>292.69783204000004</v>
      </c>
      <c r="F24" s="4">
        <f t="shared" si="6"/>
        <v>-11.962027686319393</v>
      </c>
      <c r="G24" s="76">
        <v>671.59919924</v>
      </c>
      <c r="H24" s="4">
        <f t="shared" si="6"/>
        <v>129.45137466826856</v>
      </c>
      <c r="I24" s="76">
        <v>1145.07314228</v>
      </c>
      <c r="J24" s="4">
        <f t="shared" si="7"/>
        <v>70.49947998386479</v>
      </c>
      <c r="K24" s="76">
        <v>1278.3149387800001</v>
      </c>
      <c r="L24" s="4">
        <f t="shared" si="8"/>
        <v>11.636094811786192</v>
      </c>
      <c r="M24" s="76">
        <v>1009.47621621</v>
      </c>
      <c r="N24" s="4">
        <f t="shared" si="9"/>
        <v>-21.030711166261955</v>
      </c>
      <c r="O24" s="76">
        <v>900.37307306</v>
      </c>
      <c r="P24" s="4">
        <f t="shared" si="10"/>
        <v>-10.807896352389482</v>
      </c>
    </row>
    <row r="25" spans="1:16" ht="29.25" customHeight="1">
      <c r="A25" s="5" t="s">
        <v>6</v>
      </c>
      <c r="B25" s="78">
        <v>0</v>
      </c>
      <c r="C25" s="78">
        <v>0.01145121</v>
      </c>
      <c r="D25" s="4" t="e">
        <f t="shared" si="11"/>
        <v>#DIV/0!</v>
      </c>
      <c r="E25" s="78">
        <v>0</v>
      </c>
      <c r="F25" s="4">
        <f t="shared" si="6"/>
        <v>-100</v>
      </c>
      <c r="G25" s="78">
        <v>0</v>
      </c>
      <c r="H25" s="4" t="e">
        <f t="shared" si="6"/>
        <v>#DIV/0!</v>
      </c>
      <c r="I25" s="78">
        <v>0</v>
      </c>
      <c r="J25" s="4" t="e">
        <f t="shared" si="7"/>
        <v>#DIV/0!</v>
      </c>
      <c r="K25" s="78">
        <v>0</v>
      </c>
      <c r="L25" s="4" t="e">
        <f t="shared" si="8"/>
        <v>#DIV/0!</v>
      </c>
      <c r="M25" s="78">
        <v>0</v>
      </c>
      <c r="N25" s="4" t="e">
        <f t="shared" si="9"/>
        <v>#DIV/0!</v>
      </c>
      <c r="O25" s="78">
        <v>0</v>
      </c>
      <c r="P25" s="4" t="e">
        <f t="shared" si="10"/>
        <v>#DIV/0!</v>
      </c>
    </row>
    <row r="26" spans="1:16" ht="29.25" customHeight="1">
      <c r="A26" s="5" t="s">
        <v>7</v>
      </c>
      <c r="B26" s="76">
        <v>748.62108408</v>
      </c>
      <c r="C26" s="76">
        <v>843.7216271799998</v>
      </c>
      <c r="D26" s="4">
        <f t="shared" si="11"/>
        <v>12.703428359471255</v>
      </c>
      <c r="E26" s="76">
        <v>824.4001873899999</v>
      </c>
      <c r="F26" s="4">
        <f t="shared" si="6"/>
        <v>-2.290025426345726</v>
      </c>
      <c r="G26" s="76">
        <v>877.627686769</v>
      </c>
      <c r="H26" s="4">
        <f t="shared" si="6"/>
        <v>6.456512285315585</v>
      </c>
      <c r="I26" s="76">
        <v>964.78550281</v>
      </c>
      <c r="J26" s="4">
        <f t="shared" si="7"/>
        <v>9.931069558877855</v>
      </c>
      <c r="K26" s="76">
        <v>1071.9228233400001</v>
      </c>
      <c r="L26" s="4">
        <f t="shared" si="8"/>
        <v>11.1047813444497</v>
      </c>
      <c r="M26" s="76">
        <v>1108.5146007110002</v>
      </c>
      <c r="N26" s="4">
        <f t="shared" si="9"/>
        <v>3.4136578281805643</v>
      </c>
      <c r="O26" s="76">
        <v>1070.3771954239999</v>
      </c>
      <c r="P26" s="4">
        <f t="shared" si="10"/>
        <v>-3.4404062213108446</v>
      </c>
    </row>
    <row r="27" spans="1:16" ht="29.25" customHeight="1">
      <c r="A27" s="5" t="s">
        <v>8</v>
      </c>
      <c r="B27" s="76">
        <v>110.48151624363638</v>
      </c>
      <c r="C27" s="76">
        <v>84.83654422272727</v>
      </c>
      <c r="D27" s="4">
        <f t="shared" si="11"/>
        <v>-23.212002236062933</v>
      </c>
      <c r="E27" s="76">
        <v>45.066240700909084</v>
      </c>
      <c r="F27" s="4">
        <f t="shared" si="6"/>
        <v>-46.87874062550974</v>
      </c>
      <c r="G27" s="76">
        <v>79.24242405454545</v>
      </c>
      <c r="H27" s="4">
        <f t="shared" si="6"/>
        <v>75.83544316565761</v>
      </c>
      <c r="I27" s="76">
        <v>162.26235721454546</v>
      </c>
      <c r="J27" s="4">
        <f t="shared" si="7"/>
        <v>104.76702871034631</v>
      </c>
      <c r="K27" s="76">
        <v>228.83932845272727</v>
      </c>
      <c r="L27" s="4">
        <f t="shared" si="8"/>
        <v>41.030447468572675</v>
      </c>
      <c r="M27" s="76">
        <v>269.0589067045455</v>
      </c>
      <c r="N27" s="4">
        <f t="shared" si="9"/>
        <v>17.575465949738025</v>
      </c>
      <c r="O27" s="76">
        <v>281.96654236181814</v>
      </c>
      <c r="P27" s="4">
        <f t="shared" si="10"/>
        <v>4.797327029744662</v>
      </c>
    </row>
    <row r="28" spans="1:16" ht="29.25" customHeight="1">
      <c r="A28" s="5" t="s">
        <v>9</v>
      </c>
      <c r="B28" s="78">
        <v>0</v>
      </c>
      <c r="C28" s="78">
        <v>0</v>
      </c>
      <c r="D28" s="4" t="e">
        <f t="shared" si="11"/>
        <v>#DIV/0!</v>
      </c>
      <c r="E28" s="78">
        <v>0</v>
      </c>
      <c r="F28" s="4" t="e">
        <f t="shared" si="6"/>
        <v>#DIV/0!</v>
      </c>
      <c r="G28" s="78">
        <v>0</v>
      </c>
      <c r="H28" s="4" t="e">
        <f t="shared" si="6"/>
        <v>#DIV/0!</v>
      </c>
      <c r="I28" s="78">
        <v>0</v>
      </c>
      <c r="J28" s="4" t="e">
        <f t="shared" si="7"/>
        <v>#DIV/0!</v>
      </c>
      <c r="K28" s="78">
        <v>0</v>
      </c>
      <c r="L28" s="4" t="e">
        <f t="shared" si="8"/>
        <v>#DIV/0!</v>
      </c>
      <c r="M28" s="78">
        <v>0</v>
      </c>
      <c r="N28" s="4" t="e">
        <f t="shared" si="9"/>
        <v>#DIV/0!</v>
      </c>
      <c r="O28" s="78">
        <v>0</v>
      </c>
      <c r="P28" s="4" t="e">
        <f t="shared" si="10"/>
        <v>#DIV/0!</v>
      </c>
    </row>
    <row r="29" spans="1:16" ht="29.25" customHeight="1">
      <c r="A29" s="5" t="s">
        <v>10</v>
      </c>
      <c r="B29" s="76">
        <v>74.89446806999999</v>
      </c>
      <c r="C29" s="76">
        <v>81.85772124</v>
      </c>
      <c r="D29" s="4">
        <f t="shared" si="11"/>
        <v>9.297419888865253</v>
      </c>
      <c r="E29" s="76">
        <v>77.02815298</v>
      </c>
      <c r="F29" s="4">
        <f t="shared" si="6"/>
        <v>-5.899954441487702</v>
      </c>
      <c r="G29" s="76">
        <v>92.80606559</v>
      </c>
      <c r="H29" s="4">
        <f t="shared" si="6"/>
        <v>20.483306427062665</v>
      </c>
      <c r="I29" s="76">
        <v>104.19470059</v>
      </c>
      <c r="J29" s="4">
        <f t="shared" si="7"/>
        <v>12.27143390639236</v>
      </c>
      <c r="K29" s="76">
        <v>118.05142519999998</v>
      </c>
      <c r="L29" s="4">
        <f t="shared" si="8"/>
        <v>13.298876556616236</v>
      </c>
      <c r="M29" s="76">
        <v>118.89477537000002</v>
      </c>
      <c r="N29" s="4">
        <f t="shared" si="9"/>
        <v>0.7143921969355745</v>
      </c>
      <c r="O29" s="76">
        <v>108.18277872000002</v>
      </c>
      <c r="P29" s="4">
        <f t="shared" si="10"/>
        <v>-9.009644550540019</v>
      </c>
    </row>
    <row r="30" spans="1:16" ht="29.25" customHeight="1">
      <c r="A30" s="5" t="s">
        <v>11</v>
      </c>
      <c r="B30" s="76">
        <v>2.209009</v>
      </c>
      <c r="C30" s="76">
        <v>2.0261</v>
      </c>
      <c r="D30" s="4">
        <f t="shared" si="11"/>
        <v>-8.28013828825505</v>
      </c>
      <c r="E30" s="76">
        <v>1.9964001</v>
      </c>
      <c r="F30" s="4">
        <f t="shared" si="6"/>
        <v>-1.4658654558017867</v>
      </c>
      <c r="G30" s="76">
        <v>1.9949645200000004</v>
      </c>
      <c r="H30" s="4">
        <f t="shared" si="6"/>
        <v>-0.07190843158140789</v>
      </c>
      <c r="I30" s="76">
        <v>1.90037</v>
      </c>
      <c r="J30" s="4">
        <f t="shared" si="7"/>
        <v>-4.741664277818858</v>
      </c>
      <c r="K30" s="76">
        <v>2.20591127</v>
      </c>
      <c r="L30" s="4">
        <f t="shared" si="8"/>
        <v>16.077988496976918</v>
      </c>
      <c r="M30" s="76">
        <v>2.1035491599999996</v>
      </c>
      <c r="N30" s="4">
        <f t="shared" si="9"/>
        <v>-4.640354822612629</v>
      </c>
      <c r="O30" s="76">
        <v>2.3201545</v>
      </c>
      <c r="P30" s="4">
        <f t="shared" si="10"/>
        <v>10.29713705383527</v>
      </c>
    </row>
    <row r="31" spans="1:16" ht="29.25" customHeight="1">
      <c r="A31" s="3" t="s">
        <v>3</v>
      </c>
      <c r="B31" s="76">
        <f>SUM(B23:B30)</f>
        <v>1953.7295266836363</v>
      </c>
      <c r="C31" s="76">
        <f>SUM(C23:C30)</f>
        <v>2083.544085002727</v>
      </c>
      <c r="D31" s="4">
        <f t="shared" si="11"/>
        <v>6.644448811675835</v>
      </c>
      <c r="E31" s="76">
        <f>SUM(E23:E30)</f>
        <v>1880.947934790909</v>
      </c>
      <c r="F31" s="4">
        <f t="shared" si="6"/>
        <v>-9.72363155980705</v>
      </c>
      <c r="G31" s="76">
        <f>SUM(G23:G30)</f>
        <v>2421.516784683545</v>
      </c>
      <c r="H31" s="4">
        <f t="shared" si="6"/>
        <v>28.739171345150886</v>
      </c>
      <c r="I31" s="76">
        <f>SUM(I23:I30)</f>
        <v>3186.948275404545</v>
      </c>
      <c r="J31" s="4">
        <f t="shared" si="7"/>
        <v>31.60958848447667</v>
      </c>
      <c r="K31" s="76">
        <f>SUM(K23:K30)</f>
        <v>3637.5255683027276</v>
      </c>
      <c r="L31" s="4">
        <f t="shared" si="8"/>
        <v>14.138205391519493</v>
      </c>
      <c r="M31" s="76">
        <f>SUM(M23:M30)</f>
        <v>3494.991808005546</v>
      </c>
      <c r="N31" s="4">
        <f t="shared" si="9"/>
        <v>-3.9184263483730817</v>
      </c>
      <c r="O31" s="76">
        <f>SUM(O23:O30)</f>
        <v>3235.8286552558184</v>
      </c>
      <c r="P31" s="4">
        <f t="shared" si="10"/>
        <v>-7.415272108967308</v>
      </c>
    </row>
    <row r="34" spans="1:16" ht="29.25" customHeight="1">
      <c r="A34" s="241" t="s">
        <v>189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 ht="29.25" customHeight="1">
      <c r="A35" s="241" t="s">
        <v>325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16" ht="29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9.25" customHeight="1">
      <c r="A37" s="1"/>
      <c r="B37" s="1"/>
      <c r="C37" s="1"/>
      <c r="D37" s="1"/>
      <c r="E37" s="1"/>
      <c r="F37" s="1" t="s">
        <v>61</v>
      </c>
      <c r="G37" s="1"/>
      <c r="H37" s="1"/>
      <c r="I37" s="1"/>
      <c r="J37" s="1" t="s">
        <v>61</v>
      </c>
      <c r="K37" s="1"/>
      <c r="L37" s="1" t="s">
        <v>61</v>
      </c>
      <c r="M37" s="1"/>
      <c r="N37" s="1"/>
      <c r="O37" s="1"/>
      <c r="P37" s="1" t="s">
        <v>0</v>
      </c>
    </row>
    <row r="38" spans="1:16" ht="29.25" customHeight="1">
      <c r="A38" s="3" t="s">
        <v>1</v>
      </c>
      <c r="B38" s="3">
        <v>2550</v>
      </c>
      <c r="C38" s="3">
        <v>2551</v>
      </c>
      <c r="D38" s="4" t="s">
        <v>2</v>
      </c>
      <c r="E38" s="3">
        <v>2552</v>
      </c>
      <c r="F38" s="4" t="s">
        <v>2</v>
      </c>
      <c r="G38" s="3">
        <v>2553</v>
      </c>
      <c r="H38" s="4" t="s">
        <v>2</v>
      </c>
      <c r="I38" s="3">
        <v>2554</v>
      </c>
      <c r="J38" s="4" t="s">
        <v>2</v>
      </c>
      <c r="K38" s="3">
        <v>2555</v>
      </c>
      <c r="L38" s="4" t="s">
        <v>2</v>
      </c>
      <c r="M38" s="3">
        <v>2556</v>
      </c>
      <c r="N38" s="4" t="s">
        <v>2</v>
      </c>
      <c r="O38" s="3">
        <v>2557</v>
      </c>
      <c r="P38" s="4" t="s">
        <v>2</v>
      </c>
    </row>
    <row r="39" spans="1:16" ht="29.25" customHeight="1">
      <c r="A39" s="5" t="s">
        <v>4</v>
      </c>
      <c r="B39" s="78">
        <v>274.71212068999995</v>
      </c>
      <c r="C39" s="78">
        <v>278.30485057</v>
      </c>
      <c r="D39" s="4">
        <f>(C39-B39)/B39*100</f>
        <v>1.307816295464541</v>
      </c>
      <c r="E39" s="76">
        <v>252.20658223</v>
      </c>
      <c r="F39" s="4">
        <f aca="true" t="shared" si="12" ref="F39:H47">(E39-C39)/C39*100</f>
        <v>-9.377582994528394</v>
      </c>
      <c r="G39" s="76">
        <v>257.33128296</v>
      </c>
      <c r="H39" s="4">
        <f t="shared" si="12"/>
        <v>2.0319456711587827</v>
      </c>
      <c r="I39" s="76">
        <v>277.7615788</v>
      </c>
      <c r="J39" s="4">
        <f aca="true" t="shared" si="13" ref="J39:J47">(I39-G39)/G39*100</f>
        <v>7.939297393226654</v>
      </c>
      <c r="K39" s="76">
        <v>335.5806221</v>
      </c>
      <c r="L39" s="4">
        <f aca="true" t="shared" si="14" ref="L39:L47">(K39-I39)/I39*100</f>
        <v>20.816069504570383</v>
      </c>
      <c r="M39" s="76">
        <v>366.19815971</v>
      </c>
      <c r="N39" s="4">
        <f aca="true" t="shared" si="15" ref="N39:N47">(M39-K39)/K39*100</f>
        <v>9.123750179137652</v>
      </c>
      <c r="O39" s="76">
        <v>309.31115038999997</v>
      </c>
      <c r="P39" s="4">
        <f aca="true" t="shared" si="16" ref="P39:P47">(O39-M39)/M39*100</f>
        <v>-15.534488039221737</v>
      </c>
    </row>
    <row r="40" spans="1:16" ht="29.25" customHeight="1">
      <c r="A40" s="5" t="s">
        <v>5</v>
      </c>
      <c r="B40" s="78">
        <v>117.33523177000001</v>
      </c>
      <c r="C40" s="78">
        <v>123.40294114999999</v>
      </c>
      <c r="D40" s="4">
        <f aca="true" t="shared" si="17" ref="D40:D47">(C40-B40)/B40*100</f>
        <v>5.171259551345907</v>
      </c>
      <c r="E40" s="76">
        <v>129.77357618999997</v>
      </c>
      <c r="F40" s="4">
        <f t="shared" si="12"/>
        <v>5.162466129762891</v>
      </c>
      <c r="G40" s="76">
        <v>131.84377375000003</v>
      </c>
      <c r="H40" s="4">
        <f t="shared" si="12"/>
        <v>1.595238122257725</v>
      </c>
      <c r="I40" s="76">
        <v>141.60916201</v>
      </c>
      <c r="J40" s="4">
        <f t="shared" si="13"/>
        <v>7.4067875806687296</v>
      </c>
      <c r="K40" s="76">
        <v>185.50633125</v>
      </c>
      <c r="L40" s="4">
        <f t="shared" si="14"/>
        <v>30.99882000353911</v>
      </c>
      <c r="M40" s="76">
        <v>198.9991886</v>
      </c>
      <c r="N40" s="4">
        <f t="shared" si="15"/>
        <v>7.273529296321529</v>
      </c>
      <c r="O40" s="76">
        <v>207.12513639999997</v>
      </c>
      <c r="P40" s="4">
        <f t="shared" si="16"/>
        <v>4.083407503903751</v>
      </c>
    </row>
    <row r="41" spans="1:16" ht="29.25" customHeight="1">
      <c r="A41" s="5" t="s">
        <v>6</v>
      </c>
      <c r="B41" s="78">
        <v>0.022171820000000002</v>
      </c>
      <c r="C41" s="78">
        <v>0.03552928</v>
      </c>
      <c r="D41" s="4">
        <f t="shared" si="17"/>
        <v>60.245212165713056</v>
      </c>
      <c r="E41" s="78">
        <v>0.006363629999999999</v>
      </c>
      <c r="F41" s="4">
        <f t="shared" si="12"/>
        <v>-82.08905443622838</v>
      </c>
      <c r="G41" s="78">
        <v>0.04927272</v>
      </c>
      <c r="H41" s="4">
        <f t="shared" si="12"/>
        <v>674.2863742863743</v>
      </c>
      <c r="I41" s="78">
        <v>0.02515817</v>
      </c>
      <c r="J41" s="4">
        <f t="shared" si="13"/>
        <v>-48.94097585844662</v>
      </c>
      <c r="K41" s="78">
        <v>0</v>
      </c>
      <c r="L41" s="4">
        <f t="shared" si="14"/>
        <v>-100</v>
      </c>
      <c r="M41" s="78">
        <v>0</v>
      </c>
      <c r="N41" s="4" t="e">
        <f t="shared" si="15"/>
        <v>#DIV/0!</v>
      </c>
      <c r="O41" s="78">
        <v>0</v>
      </c>
      <c r="P41" s="4" t="e">
        <f t="shared" si="16"/>
        <v>#DIV/0!</v>
      </c>
    </row>
    <row r="42" spans="1:16" ht="29.25" customHeight="1">
      <c r="A42" s="5" t="s">
        <v>7</v>
      </c>
      <c r="B42" s="78">
        <v>327.23197934</v>
      </c>
      <c r="C42" s="78">
        <v>412.68199568000006</v>
      </c>
      <c r="D42" s="4">
        <f t="shared" si="17"/>
        <v>26.11297847855387</v>
      </c>
      <c r="E42" s="76">
        <v>368.56904807999996</v>
      </c>
      <c r="F42" s="4">
        <f t="shared" si="12"/>
        <v>-10.689331752240037</v>
      </c>
      <c r="G42" s="76">
        <v>409.40916739999994</v>
      </c>
      <c r="H42" s="4">
        <f t="shared" si="12"/>
        <v>11.080724095729115</v>
      </c>
      <c r="I42" s="76">
        <v>556.1674095300001</v>
      </c>
      <c r="J42" s="4">
        <f t="shared" si="13"/>
        <v>35.846349768376044</v>
      </c>
      <c r="K42" s="76">
        <v>569.3831124300001</v>
      </c>
      <c r="L42" s="4">
        <f t="shared" si="14"/>
        <v>2.3762095141763484</v>
      </c>
      <c r="M42" s="76">
        <v>597.59995167</v>
      </c>
      <c r="N42" s="4">
        <f t="shared" si="15"/>
        <v>4.9556860089468975</v>
      </c>
      <c r="O42" s="76">
        <v>731.77277252</v>
      </c>
      <c r="P42" s="4">
        <f t="shared" si="16"/>
        <v>22.451946402447405</v>
      </c>
    </row>
    <row r="43" spans="1:16" ht="29.25" customHeight="1">
      <c r="A43" s="5" t="s">
        <v>8</v>
      </c>
      <c r="B43" s="78">
        <v>38.79919266</v>
      </c>
      <c r="C43" s="78">
        <v>33.62162276</v>
      </c>
      <c r="D43" s="4">
        <f t="shared" si="17"/>
        <v>-13.344529988990757</v>
      </c>
      <c r="E43" s="76">
        <v>21.05008759</v>
      </c>
      <c r="F43" s="4">
        <f t="shared" si="12"/>
        <v>-37.39122070263809</v>
      </c>
      <c r="G43" s="76">
        <v>33.57675213636364</v>
      </c>
      <c r="H43" s="4">
        <f t="shared" si="12"/>
        <v>59.5088476131307</v>
      </c>
      <c r="I43" s="76">
        <v>56.859938639090906</v>
      </c>
      <c r="J43" s="4">
        <f t="shared" si="13"/>
        <v>69.3431765173963</v>
      </c>
      <c r="K43" s="76">
        <v>62.69965827818182</v>
      </c>
      <c r="L43" s="4">
        <f t="shared" si="14"/>
        <v>10.27035867231158</v>
      </c>
      <c r="M43" s="76">
        <v>77.85986366909091</v>
      </c>
      <c r="N43" s="4">
        <f t="shared" si="15"/>
        <v>24.1790877450197</v>
      </c>
      <c r="O43" s="76">
        <v>98.42096981272728</v>
      </c>
      <c r="P43" s="4">
        <f t="shared" si="16"/>
        <v>26.407837330697493</v>
      </c>
    </row>
    <row r="44" spans="1:16" ht="29.25" customHeight="1">
      <c r="A44" s="5" t="s">
        <v>9</v>
      </c>
      <c r="B44" s="78">
        <v>0</v>
      </c>
      <c r="C44" s="78">
        <v>0</v>
      </c>
      <c r="D44" s="4" t="e">
        <f t="shared" si="17"/>
        <v>#DIV/0!</v>
      </c>
      <c r="E44" s="78">
        <v>0</v>
      </c>
      <c r="F44" s="4" t="e">
        <f t="shared" si="12"/>
        <v>#DIV/0!</v>
      </c>
      <c r="G44" s="78">
        <v>0</v>
      </c>
      <c r="H44" s="4" t="e">
        <f t="shared" si="12"/>
        <v>#DIV/0!</v>
      </c>
      <c r="I44" s="78">
        <v>0</v>
      </c>
      <c r="J44" s="4" t="e">
        <f t="shared" si="13"/>
        <v>#DIV/0!</v>
      </c>
      <c r="K44" s="78">
        <v>0</v>
      </c>
      <c r="L44" s="4" t="e">
        <f t="shared" si="14"/>
        <v>#DIV/0!</v>
      </c>
      <c r="M44" s="78">
        <v>0</v>
      </c>
      <c r="N44" s="4" t="e">
        <f t="shared" si="15"/>
        <v>#DIV/0!</v>
      </c>
      <c r="O44" s="78">
        <v>0</v>
      </c>
      <c r="P44" s="4" t="e">
        <f t="shared" si="16"/>
        <v>#DIV/0!</v>
      </c>
    </row>
    <row r="45" spans="1:16" ht="29.25" customHeight="1">
      <c r="A45" s="5" t="s">
        <v>10</v>
      </c>
      <c r="B45" s="78">
        <v>28.730053760000004</v>
      </c>
      <c r="C45" s="78">
        <v>31.05989443</v>
      </c>
      <c r="D45" s="4">
        <f t="shared" si="17"/>
        <v>8.10941980639021</v>
      </c>
      <c r="E45" s="76">
        <v>30.3971211</v>
      </c>
      <c r="F45" s="4">
        <f t="shared" si="12"/>
        <v>-2.133855707377561</v>
      </c>
      <c r="G45" s="76">
        <v>35.314854409999995</v>
      </c>
      <c r="H45" s="4">
        <f t="shared" si="12"/>
        <v>16.17828640357654</v>
      </c>
      <c r="I45" s="76">
        <v>37.9433839</v>
      </c>
      <c r="J45" s="4">
        <f t="shared" si="13"/>
        <v>7.443127074752128</v>
      </c>
      <c r="K45" s="76">
        <v>42.129516200000005</v>
      </c>
      <c r="L45" s="4">
        <f t="shared" si="14"/>
        <v>11.032575036092139</v>
      </c>
      <c r="M45" s="76">
        <v>45.47719491</v>
      </c>
      <c r="N45" s="4">
        <f t="shared" si="15"/>
        <v>7.9461598706894145</v>
      </c>
      <c r="O45" s="76">
        <v>37.02563933</v>
      </c>
      <c r="P45" s="4">
        <f t="shared" si="16"/>
        <v>-18.584162010708333</v>
      </c>
    </row>
    <row r="46" spans="1:16" ht="29.25" customHeight="1">
      <c r="A46" s="5" t="s">
        <v>11</v>
      </c>
      <c r="B46" s="78">
        <v>1.1050659999999999</v>
      </c>
      <c r="C46" s="78">
        <v>1.29545</v>
      </c>
      <c r="D46" s="4">
        <f t="shared" si="17"/>
        <v>17.228292246797942</v>
      </c>
      <c r="E46" s="76">
        <v>1.04650181</v>
      </c>
      <c r="F46" s="4">
        <f t="shared" si="12"/>
        <v>-19.217120691651544</v>
      </c>
      <c r="G46" s="76">
        <v>1.2536065</v>
      </c>
      <c r="H46" s="4">
        <f t="shared" si="12"/>
        <v>19.790189373872174</v>
      </c>
      <c r="I46" s="76">
        <v>1.143583</v>
      </c>
      <c r="J46" s="4">
        <f t="shared" si="13"/>
        <v>-8.776557875218423</v>
      </c>
      <c r="K46" s="76">
        <v>1.0786932900000001</v>
      </c>
      <c r="L46" s="4">
        <f t="shared" si="14"/>
        <v>-5.674245769655537</v>
      </c>
      <c r="M46" s="76">
        <v>1.1026114999999999</v>
      </c>
      <c r="N46" s="4">
        <f t="shared" si="15"/>
        <v>2.217331860848019</v>
      </c>
      <c r="O46" s="76">
        <v>1.3004045000000002</v>
      </c>
      <c r="P46" s="4">
        <f t="shared" si="16"/>
        <v>17.938593965326895</v>
      </c>
    </row>
    <row r="47" spans="1:16" ht="29.25" customHeight="1">
      <c r="A47" s="3" t="s">
        <v>3</v>
      </c>
      <c r="B47" s="78">
        <f>SUM(B39:B46)</f>
        <v>787.93581604</v>
      </c>
      <c r="C47" s="78">
        <f>SUM(C39:C46)</f>
        <v>880.40228387</v>
      </c>
      <c r="D47" s="4">
        <f t="shared" si="17"/>
        <v>11.735279187423808</v>
      </c>
      <c r="E47" s="76">
        <f>SUM(E39:E46)</f>
        <v>803.04928063</v>
      </c>
      <c r="F47" s="4">
        <f t="shared" si="12"/>
        <v>-8.786097521235185</v>
      </c>
      <c r="G47" s="76">
        <f>SUM(G39:G46)</f>
        <v>868.7787098763637</v>
      </c>
      <c r="H47" s="4">
        <f t="shared" si="12"/>
        <v>8.184980776621616</v>
      </c>
      <c r="I47" s="76">
        <f>SUM(I39:I46)</f>
        <v>1071.510214049091</v>
      </c>
      <c r="J47" s="4">
        <f t="shared" si="13"/>
        <v>23.33522931306387</v>
      </c>
      <c r="K47" s="76">
        <f>SUM(K39:K46)</f>
        <v>1196.377933548182</v>
      </c>
      <c r="L47" s="4">
        <f t="shared" si="14"/>
        <v>11.65343249759915</v>
      </c>
      <c r="M47" s="76">
        <f>SUM(M39:M46)</f>
        <v>1287.2369700590907</v>
      </c>
      <c r="N47" s="4">
        <f t="shared" si="15"/>
        <v>7.594509557815204</v>
      </c>
      <c r="O47" s="76">
        <f>SUM(O39:O46)</f>
        <v>1384.9560729527273</v>
      </c>
      <c r="P47" s="4">
        <f t="shared" si="16"/>
        <v>7.5913841170325265</v>
      </c>
    </row>
    <row r="51" spans="1:16" ht="29.25" customHeight="1">
      <c r="A51" s="241" t="s">
        <v>311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 ht="29.25" customHeight="1">
      <c r="A52" s="241" t="s">
        <v>325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29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9.25" customHeight="1">
      <c r="A54" s="1"/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0</v>
      </c>
    </row>
    <row r="55" spans="1:16" ht="29.25" customHeight="1">
      <c r="A55" s="3" t="s">
        <v>1</v>
      </c>
      <c r="B55" s="3">
        <v>2550</v>
      </c>
      <c r="C55" s="3">
        <v>2551</v>
      </c>
      <c r="D55" s="4" t="s">
        <v>2</v>
      </c>
      <c r="E55" s="3">
        <v>2552</v>
      </c>
      <c r="F55" s="4" t="s">
        <v>2</v>
      </c>
      <c r="G55" s="3">
        <v>2553</v>
      </c>
      <c r="H55" s="4" t="s">
        <v>2</v>
      </c>
      <c r="I55" s="3">
        <v>2554</v>
      </c>
      <c r="J55" s="4" t="s">
        <v>2</v>
      </c>
      <c r="K55" s="3">
        <v>2555</v>
      </c>
      <c r="L55" s="4" t="s">
        <v>2</v>
      </c>
      <c r="M55" s="3">
        <v>2556</v>
      </c>
      <c r="N55" s="4" t="s">
        <v>2</v>
      </c>
      <c r="O55" s="3">
        <v>2556</v>
      </c>
      <c r="P55" s="4" t="s">
        <v>2</v>
      </c>
    </row>
    <row r="56" spans="1:16" ht="29.25" customHeight="1">
      <c r="A56" s="5" t="s">
        <v>4</v>
      </c>
      <c r="B56" s="76">
        <v>694.4424812999999</v>
      </c>
      <c r="C56" s="76">
        <v>764.2624775</v>
      </c>
      <c r="D56" s="4">
        <f>(C56-B56)/B56*100</f>
        <v>10.054107875039083</v>
      </c>
      <c r="E56" s="76">
        <v>686.00262813</v>
      </c>
      <c r="F56" s="4">
        <f aca="true" t="shared" si="18" ref="F56:H64">(E56-C56)/C56*100</f>
        <v>-10.239917786621952</v>
      </c>
      <c r="G56" s="76">
        <v>739.5212447600002</v>
      </c>
      <c r="H56" s="4">
        <f t="shared" si="18"/>
        <v>7.801517725360413</v>
      </c>
      <c r="I56" s="76">
        <v>806.3028802299999</v>
      </c>
      <c r="J56" s="4">
        <f aca="true" t="shared" si="19" ref="J56:J64">(I56-G56)*100/G56</f>
        <v>9.030387692468883</v>
      </c>
      <c r="K56" s="76">
        <v>974.62593792</v>
      </c>
      <c r="L56" s="4">
        <f aca="true" t="shared" si="20" ref="L56:L64">(K56-I56)/I56*100</f>
        <v>20.87590926650113</v>
      </c>
      <c r="M56" s="76">
        <v>972.5473207099999</v>
      </c>
      <c r="N56" s="4">
        <f aca="true" t="shared" si="21" ref="N56:N64">(M56-K56)/K56*100</f>
        <v>-0.21327333176009525</v>
      </c>
      <c r="O56" s="76">
        <v>840.5107086800001</v>
      </c>
      <c r="P56" s="4">
        <f aca="true" t="shared" si="22" ref="P56:P64">(O56-M56)/M56*100</f>
        <v>-13.576368904456759</v>
      </c>
    </row>
    <row r="57" spans="1:16" ht="29.25" customHeight="1">
      <c r="A57" s="5" t="s">
        <v>5</v>
      </c>
      <c r="B57" s="76">
        <v>534.7534405199999</v>
      </c>
      <c r="C57" s="76">
        <v>638.27435041</v>
      </c>
      <c r="D57" s="4">
        <f aca="true" t="shared" si="23" ref="D57:D64">(C57-B57)/B57*100</f>
        <v>19.358624376373392</v>
      </c>
      <c r="E57" s="76">
        <v>622.2490452499999</v>
      </c>
      <c r="F57" s="4">
        <f t="shared" si="18"/>
        <v>-2.510723664472207</v>
      </c>
      <c r="G57" s="76">
        <v>768.5969544799999</v>
      </c>
      <c r="H57" s="4">
        <f t="shared" si="18"/>
        <v>23.51918582232651</v>
      </c>
      <c r="I57" s="76">
        <v>943.0412616499999</v>
      </c>
      <c r="J57" s="4">
        <f t="shared" si="19"/>
        <v>22.696460889312476</v>
      </c>
      <c r="K57" s="76">
        <v>1119.58012356</v>
      </c>
      <c r="L57" s="4">
        <f t="shared" si="20"/>
        <v>18.720163060640356</v>
      </c>
      <c r="M57" s="76">
        <v>894.41395534</v>
      </c>
      <c r="N57" s="4">
        <f t="shared" si="21"/>
        <v>-20.11166181693408</v>
      </c>
      <c r="O57" s="76">
        <v>827.5622235100002</v>
      </c>
      <c r="P57" s="4">
        <f t="shared" si="22"/>
        <v>-7.474361444258437</v>
      </c>
    </row>
    <row r="58" spans="1:16" ht="29.25" customHeight="1">
      <c r="A58" s="5" t="s">
        <v>6</v>
      </c>
      <c r="B58" s="78">
        <v>0</v>
      </c>
      <c r="C58" s="78">
        <v>0.00027593</v>
      </c>
      <c r="D58" s="4" t="e">
        <f t="shared" si="23"/>
        <v>#DIV/0!</v>
      </c>
      <c r="E58" s="78">
        <v>0</v>
      </c>
      <c r="F58" s="4">
        <f t="shared" si="18"/>
        <v>-100</v>
      </c>
      <c r="G58" s="78">
        <v>0</v>
      </c>
      <c r="H58" s="4" t="e">
        <f t="shared" si="18"/>
        <v>#DIV/0!</v>
      </c>
      <c r="I58" s="78">
        <v>0</v>
      </c>
      <c r="J58" s="4" t="e">
        <f t="shared" si="19"/>
        <v>#DIV/0!</v>
      </c>
      <c r="K58" s="78">
        <v>0</v>
      </c>
      <c r="L58" s="4" t="e">
        <f t="shared" si="20"/>
        <v>#DIV/0!</v>
      </c>
      <c r="M58" s="78">
        <v>0</v>
      </c>
      <c r="N58" s="4" t="e">
        <f t="shared" si="21"/>
        <v>#DIV/0!</v>
      </c>
      <c r="O58" s="78">
        <v>0</v>
      </c>
      <c r="P58" s="4" t="e">
        <f t="shared" si="22"/>
        <v>#DIV/0!</v>
      </c>
    </row>
    <row r="59" spans="1:16" ht="29.25" customHeight="1">
      <c r="A59" s="5" t="s">
        <v>7</v>
      </c>
      <c r="B59" s="76">
        <v>898.2599060200001</v>
      </c>
      <c r="C59" s="76">
        <v>907.30941532</v>
      </c>
      <c r="D59" s="4">
        <f t="shared" si="23"/>
        <v>1.0074488730212066</v>
      </c>
      <c r="E59" s="76">
        <v>1018.4825174399999</v>
      </c>
      <c r="F59" s="4">
        <f t="shared" si="18"/>
        <v>12.253052844248307</v>
      </c>
      <c r="G59" s="76">
        <v>1153.8541453</v>
      </c>
      <c r="H59" s="4">
        <f t="shared" si="18"/>
        <v>13.291502361794347</v>
      </c>
      <c r="I59" s="76">
        <v>1267.59231031</v>
      </c>
      <c r="J59" s="4">
        <f t="shared" si="19"/>
        <v>9.85723936368302</v>
      </c>
      <c r="K59" s="76">
        <v>1578.3153105900005</v>
      </c>
      <c r="L59" s="4">
        <f t="shared" si="20"/>
        <v>24.512849892881633</v>
      </c>
      <c r="M59" s="76">
        <v>1465.2266676389997</v>
      </c>
      <c r="N59" s="4">
        <f t="shared" si="21"/>
        <v>-7.165148952950749</v>
      </c>
      <c r="O59" s="76">
        <v>1550.113984174</v>
      </c>
      <c r="P59" s="4">
        <f t="shared" si="22"/>
        <v>5.793459702162253</v>
      </c>
    </row>
    <row r="60" spans="1:16" ht="29.25" customHeight="1">
      <c r="A60" s="5" t="s">
        <v>8</v>
      </c>
      <c r="B60" s="76">
        <v>145.95334554000002</v>
      </c>
      <c r="C60" s="76">
        <v>90.489062</v>
      </c>
      <c r="D60" s="4">
        <f t="shared" si="23"/>
        <v>-38.00137868357355</v>
      </c>
      <c r="E60" s="76">
        <v>51.00586889</v>
      </c>
      <c r="F60" s="4">
        <f t="shared" si="18"/>
        <v>-43.63311127039863</v>
      </c>
      <c r="G60" s="76">
        <v>96.25290087545454</v>
      </c>
      <c r="H60" s="4">
        <f t="shared" si="18"/>
        <v>88.70946220529044</v>
      </c>
      <c r="I60" s="76">
        <v>175.6688573109091</v>
      </c>
      <c r="J60" s="4">
        <f t="shared" si="19"/>
        <v>82.50759791459585</v>
      </c>
      <c r="K60" s="76">
        <v>207.57687124727272</v>
      </c>
      <c r="L60" s="4">
        <f t="shared" si="20"/>
        <v>18.163728292426327</v>
      </c>
      <c r="M60" s="76">
        <v>255.84679582818183</v>
      </c>
      <c r="N60" s="4">
        <f t="shared" si="21"/>
        <v>23.253999489860462</v>
      </c>
      <c r="O60" s="76">
        <v>329.69814613181813</v>
      </c>
      <c r="P60" s="4">
        <f t="shared" si="22"/>
        <v>28.86545835548881</v>
      </c>
    </row>
    <row r="61" spans="1:16" ht="29.25" customHeight="1">
      <c r="A61" s="5" t="s">
        <v>9</v>
      </c>
      <c r="B61" s="78">
        <v>0</v>
      </c>
      <c r="C61" s="78">
        <v>0</v>
      </c>
      <c r="D61" s="4" t="e">
        <f t="shared" si="23"/>
        <v>#DIV/0!</v>
      </c>
      <c r="E61" s="78">
        <v>0</v>
      </c>
      <c r="F61" s="4" t="e">
        <f t="shared" si="18"/>
        <v>#DIV/0!</v>
      </c>
      <c r="G61" s="78">
        <v>0</v>
      </c>
      <c r="H61" s="4" t="e">
        <f t="shared" si="18"/>
        <v>#DIV/0!</v>
      </c>
      <c r="I61" s="78">
        <v>0</v>
      </c>
      <c r="J61" s="4" t="e">
        <f t="shared" si="19"/>
        <v>#DIV/0!</v>
      </c>
      <c r="K61" s="78">
        <v>0</v>
      </c>
      <c r="L61" s="4" t="e">
        <f t="shared" si="20"/>
        <v>#DIV/0!</v>
      </c>
      <c r="M61" s="78">
        <v>0</v>
      </c>
      <c r="N61" s="4" t="e">
        <f t="shared" si="21"/>
        <v>#DIV/0!</v>
      </c>
      <c r="O61" s="78">
        <v>0</v>
      </c>
      <c r="P61" s="4" t="e">
        <f t="shared" si="22"/>
        <v>#DIV/0!</v>
      </c>
    </row>
    <row r="62" spans="1:16" ht="29.25" customHeight="1">
      <c r="A62" s="5" t="s">
        <v>10</v>
      </c>
      <c r="B62" s="76">
        <v>90.19992443</v>
      </c>
      <c r="C62" s="76">
        <v>98.49962384000001</v>
      </c>
      <c r="D62" s="4">
        <f t="shared" si="23"/>
        <v>9.201448296601434</v>
      </c>
      <c r="E62" s="76">
        <v>88.75172481000001</v>
      </c>
      <c r="F62" s="4">
        <f t="shared" si="18"/>
        <v>-9.896381986020788</v>
      </c>
      <c r="G62" s="76">
        <v>107.55225784999999</v>
      </c>
      <c r="H62" s="4">
        <f t="shared" si="18"/>
        <v>21.183287513846317</v>
      </c>
      <c r="I62" s="76">
        <v>122.34867188</v>
      </c>
      <c r="J62" s="4">
        <f t="shared" si="19"/>
        <v>13.757418324621447</v>
      </c>
      <c r="K62" s="76">
        <v>145.72298629999997</v>
      </c>
      <c r="L62" s="4">
        <f t="shared" si="20"/>
        <v>19.104673602771584</v>
      </c>
      <c r="M62" s="76">
        <v>142.85997051</v>
      </c>
      <c r="N62" s="4">
        <f t="shared" si="21"/>
        <v>-1.9646974459512319</v>
      </c>
      <c r="O62" s="76">
        <v>115.28096894999999</v>
      </c>
      <c r="P62" s="4">
        <f t="shared" si="22"/>
        <v>-19.304918978734865</v>
      </c>
    </row>
    <row r="63" spans="1:16" ht="29.25" customHeight="1">
      <c r="A63" s="5" t="s">
        <v>11</v>
      </c>
      <c r="B63" s="76">
        <v>1.6295494000000001</v>
      </c>
      <c r="C63" s="76">
        <v>1.6615759300000001</v>
      </c>
      <c r="D63" s="4">
        <f t="shared" si="23"/>
        <v>1.9653610992093884</v>
      </c>
      <c r="E63" s="76">
        <v>1.6295238200000002</v>
      </c>
      <c r="F63" s="4">
        <f t="shared" si="18"/>
        <v>-1.9290186756617236</v>
      </c>
      <c r="G63" s="76">
        <v>1.7432686</v>
      </c>
      <c r="H63" s="4">
        <f t="shared" si="18"/>
        <v>6.980246536070872</v>
      </c>
      <c r="I63" s="76">
        <v>1.5315479399999998</v>
      </c>
      <c r="J63" s="4">
        <f t="shared" si="19"/>
        <v>-12.145039496495269</v>
      </c>
      <c r="K63" s="76">
        <v>1.75310699</v>
      </c>
      <c r="L63" s="4">
        <f t="shared" si="20"/>
        <v>14.466347687425326</v>
      </c>
      <c r="M63" s="76">
        <v>1.97753525</v>
      </c>
      <c r="N63" s="4">
        <f t="shared" si="21"/>
        <v>12.80174349199304</v>
      </c>
      <c r="O63" s="76">
        <v>2.31104705</v>
      </c>
      <c r="P63" s="4">
        <f t="shared" si="22"/>
        <v>16.865024277064084</v>
      </c>
    </row>
    <row r="64" spans="1:16" ht="29.25" customHeight="1">
      <c r="A64" s="3" t="s">
        <v>3</v>
      </c>
      <c r="B64" s="76">
        <f>SUM(B56:B63)</f>
        <v>2365.23864721</v>
      </c>
      <c r="C64" s="76">
        <f>SUM(C56:C63)</f>
        <v>2500.4967809299997</v>
      </c>
      <c r="D64" s="4">
        <f t="shared" si="23"/>
        <v>5.7185829379013375</v>
      </c>
      <c r="E64" s="76">
        <f>SUM(E56:E63)</f>
        <v>2468.1213083399994</v>
      </c>
      <c r="F64" s="4">
        <f t="shared" si="18"/>
        <v>-1.2947616184476358</v>
      </c>
      <c r="G64" s="76">
        <f>SUM(G56:G63)</f>
        <v>2867.520771865455</v>
      </c>
      <c r="H64" s="4">
        <f t="shared" si="18"/>
        <v>16.182327107498722</v>
      </c>
      <c r="I64" s="76">
        <f>SUM(I56:I63)</f>
        <v>3316.485529320909</v>
      </c>
      <c r="J64" s="4">
        <f t="shared" si="19"/>
        <v>15.656896433338874</v>
      </c>
      <c r="K64" s="76">
        <f>SUM(K56:K63)</f>
        <v>4027.574336607273</v>
      </c>
      <c r="L64" s="4">
        <f t="shared" si="20"/>
        <v>21.4410345228302</v>
      </c>
      <c r="M64" s="76">
        <f>SUM(M56:M63)</f>
        <v>3732.8722452771813</v>
      </c>
      <c r="N64" s="4">
        <f t="shared" si="21"/>
        <v>-7.317111161710829</v>
      </c>
      <c r="O64" s="76">
        <f>SUM(O56:O63)</f>
        <v>3665.4770784958187</v>
      </c>
      <c r="P64" s="4">
        <f t="shared" si="22"/>
        <v>-1.8054506651448028</v>
      </c>
    </row>
    <row r="65" ht="29.25" customHeight="1">
      <c r="A65" s="18"/>
    </row>
    <row r="66" ht="29.25" customHeight="1">
      <c r="A66" s="18"/>
    </row>
    <row r="67" spans="1:16" ht="29.25" customHeight="1">
      <c r="A67" s="241" t="s">
        <v>312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spans="1:16" ht="29.25" customHeight="1">
      <c r="A68" s="241" t="s">
        <v>325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</row>
    <row r="69" spans="1:16" ht="29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9.25" customHeight="1">
      <c r="A70" s="1"/>
      <c r="B70" s="1"/>
      <c r="C70" s="1"/>
      <c r="D70" s="1"/>
      <c r="E70" s="1"/>
      <c r="F70" s="1" t="s">
        <v>61</v>
      </c>
      <c r="G70" s="1"/>
      <c r="H70" s="1"/>
      <c r="I70" s="1"/>
      <c r="J70" s="1" t="s">
        <v>61</v>
      </c>
      <c r="K70" s="1"/>
      <c r="L70" s="1" t="s">
        <v>61</v>
      </c>
      <c r="M70" s="1"/>
      <c r="N70" s="1"/>
      <c r="O70" s="1"/>
      <c r="P70" s="1" t="s">
        <v>0</v>
      </c>
    </row>
    <row r="71" spans="1:16" ht="29.25" customHeight="1">
      <c r="A71" s="3" t="s">
        <v>1</v>
      </c>
      <c r="B71" s="3">
        <v>2550</v>
      </c>
      <c r="C71" s="3">
        <v>2551</v>
      </c>
      <c r="D71" s="4" t="s">
        <v>2</v>
      </c>
      <c r="E71" s="3">
        <v>2552</v>
      </c>
      <c r="F71" s="4" t="s">
        <v>2</v>
      </c>
      <c r="G71" s="3">
        <v>2553</v>
      </c>
      <c r="H71" s="4" t="s">
        <v>2</v>
      </c>
      <c r="I71" s="3">
        <v>2554</v>
      </c>
      <c r="J71" s="4" t="s">
        <v>2</v>
      </c>
      <c r="K71" s="3">
        <v>2555</v>
      </c>
      <c r="L71" s="4" t="s">
        <v>2</v>
      </c>
      <c r="M71" s="3">
        <v>2556</v>
      </c>
      <c r="N71" s="4" t="s">
        <v>2</v>
      </c>
      <c r="O71" s="3">
        <v>2557</v>
      </c>
      <c r="P71" s="4" t="s">
        <v>2</v>
      </c>
    </row>
    <row r="72" spans="1:16" ht="29.25" customHeight="1">
      <c r="A72" s="5" t="s">
        <v>4</v>
      </c>
      <c r="B72" s="76">
        <v>317.88588885</v>
      </c>
      <c r="C72" s="76">
        <v>347.88384465999997</v>
      </c>
      <c r="D72" s="4">
        <f>(C72-B72)/B72*100</f>
        <v>9.436705705472509</v>
      </c>
      <c r="E72" s="76">
        <v>285.36065044</v>
      </c>
      <c r="F72" s="4">
        <f aca="true" t="shared" si="24" ref="F72:H80">(E72-C72)/C72*100</f>
        <v>-17.972433954530505</v>
      </c>
      <c r="G72" s="76">
        <v>304.23651241000005</v>
      </c>
      <c r="H72" s="4">
        <f t="shared" si="24"/>
        <v>6.614738907027029</v>
      </c>
      <c r="I72" s="76">
        <v>348.12350548000006</v>
      </c>
      <c r="J72" s="4">
        <f aca="true" t="shared" si="25" ref="J72:J80">(I72-G72)*100/G72</f>
        <v>14.425287984782159</v>
      </c>
      <c r="K72" s="76">
        <v>380.03438099000005</v>
      </c>
      <c r="L72" s="4">
        <f aca="true" t="shared" si="26" ref="L72:L80">(K72-I72)/I72*100</f>
        <v>9.166538601293409</v>
      </c>
      <c r="M72" s="76">
        <v>454.47242964</v>
      </c>
      <c r="N72" s="4">
        <f aca="true" t="shared" si="27" ref="N72:N80">(M72-K72)/K72*100</f>
        <v>19.587187994961603</v>
      </c>
      <c r="O72" s="76">
        <v>422.19576137</v>
      </c>
      <c r="P72" s="4">
        <f aca="true" t="shared" si="28" ref="P72:P80">(O72-M72)/M72*100</f>
        <v>-7.1020079910165705</v>
      </c>
    </row>
    <row r="73" spans="1:16" ht="29.25" customHeight="1">
      <c r="A73" s="5" t="s">
        <v>5</v>
      </c>
      <c r="B73" s="76">
        <v>368.2971048200001</v>
      </c>
      <c r="C73" s="76">
        <v>390.11065505</v>
      </c>
      <c r="D73" s="4">
        <f aca="true" t="shared" si="29" ref="D73:D80">(C73-B73)/B73*100</f>
        <v>5.92281338748535</v>
      </c>
      <c r="E73" s="76">
        <v>325.01661027999995</v>
      </c>
      <c r="F73" s="4">
        <f t="shared" si="24"/>
        <v>-16.68604636334709</v>
      </c>
      <c r="G73" s="76">
        <v>248.80150025</v>
      </c>
      <c r="H73" s="4">
        <f t="shared" si="24"/>
        <v>-23.449604610773914</v>
      </c>
      <c r="I73" s="76">
        <v>202.90301093</v>
      </c>
      <c r="J73" s="4">
        <f t="shared" si="25"/>
        <v>-18.447834628762454</v>
      </c>
      <c r="K73" s="76">
        <v>236.27743015000001</v>
      </c>
      <c r="L73" s="4">
        <f t="shared" si="26"/>
        <v>16.448459324003796</v>
      </c>
      <c r="M73" s="76">
        <v>284.29774977999995</v>
      </c>
      <c r="N73" s="4">
        <f t="shared" si="27"/>
        <v>20.323701506112698</v>
      </c>
      <c r="O73" s="76">
        <v>317.31737612</v>
      </c>
      <c r="P73" s="4">
        <f t="shared" si="28"/>
        <v>11.614452230294422</v>
      </c>
    </row>
    <row r="74" spans="1:16" ht="29.25" customHeight="1">
      <c r="A74" s="5" t="s">
        <v>6</v>
      </c>
      <c r="B74" s="78">
        <v>0</v>
      </c>
      <c r="C74" s="78">
        <v>1.5E-06</v>
      </c>
      <c r="D74" s="4" t="e">
        <f t="shared" si="29"/>
        <v>#DIV/0!</v>
      </c>
      <c r="E74" s="78">
        <v>0</v>
      </c>
      <c r="F74" s="4">
        <f t="shared" si="24"/>
        <v>-100</v>
      </c>
      <c r="G74" s="78">
        <v>0</v>
      </c>
      <c r="H74" s="4" t="e">
        <f t="shared" si="24"/>
        <v>#DIV/0!</v>
      </c>
      <c r="I74" s="78">
        <v>0</v>
      </c>
      <c r="J74" s="4" t="e">
        <f t="shared" si="25"/>
        <v>#DIV/0!</v>
      </c>
      <c r="K74" s="78">
        <v>0</v>
      </c>
      <c r="L74" s="4" t="e">
        <f t="shared" si="26"/>
        <v>#DIV/0!</v>
      </c>
      <c r="M74" s="78">
        <v>0</v>
      </c>
      <c r="N74" s="4" t="e">
        <f t="shared" si="27"/>
        <v>#DIV/0!</v>
      </c>
      <c r="O74" s="78">
        <v>0</v>
      </c>
      <c r="P74" s="4" t="e">
        <f t="shared" si="28"/>
        <v>#DIV/0!</v>
      </c>
    </row>
    <row r="75" spans="1:16" ht="29.25" customHeight="1">
      <c r="A75" s="5" t="s">
        <v>7</v>
      </c>
      <c r="B75" s="76">
        <v>522.87935117</v>
      </c>
      <c r="C75" s="76">
        <v>590.23846414</v>
      </c>
      <c r="D75" s="4">
        <f t="shared" si="29"/>
        <v>12.882343282303395</v>
      </c>
      <c r="E75" s="76">
        <v>561.1479787669999</v>
      </c>
      <c r="F75" s="4">
        <f t="shared" si="24"/>
        <v>-4.928598717365199</v>
      </c>
      <c r="G75" s="76">
        <v>602.9572884900001</v>
      </c>
      <c r="H75" s="4">
        <f t="shared" si="24"/>
        <v>7.450674564464618</v>
      </c>
      <c r="I75" s="76">
        <v>649.86065304</v>
      </c>
      <c r="J75" s="4">
        <f t="shared" si="25"/>
        <v>7.778886737974601</v>
      </c>
      <c r="K75" s="76">
        <v>743.440338698</v>
      </c>
      <c r="L75" s="4">
        <f t="shared" si="26"/>
        <v>14.399961779535534</v>
      </c>
      <c r="M75" s="76">
        <v>900.807094627</v>
      </c>
      <c r="N75" s="4">
        <f t="shared" si="27"/>
        <v>21.167368481053785</v>
      </c>
      <c r="O75" s="76">
        <v>990.94431876</v>
      </c>
      <c r="P75" s="4">
        <f t="shared" si="28"/>
        <v>10.006273781660592</v>
      </c>
    </row>
    <row r="76" spans="1:16" ht="29.25" customHeight="1">
      <c r="A76" s="5" t="s">
        <v>8</v>
      </c>
      <c r="B76" s="76">
        <v>253.59807418</v>
      </c>
      <c r="C76" s="76">
        <v>99.87927683727273</v>
      </c>
      <c r="D76" s="4">
        <f t="shared" si="29"/>
        <v>-60.61512802877992</v>
      </c>
      <c r="E76" s="76">
        <v>45.41714829000001</v>
      </c>
      <c r="F76" s="4">
        <f t="shared" si="24"/>
        <v>-54.5279564208345</v>
      </c>
      <c r="G76" s="76">
        <v>93.83492229545455</v>
      </c>
      <c r="H76" s="4">
        <f t="shared" si="24"/>
        <v>106.60681224698385</v>
      </c>
      <c r="I76" s="76">
        <v>106.89230830363636</v>
      </c>
      <c r="J76" s="4">
        <f t="shared" si="25"/>
        <v>13.915273427806016</v>
      </c>
      <c r="K76" s="76">
        <v>134.66025524636365</v>
      </c>
      <c r="L76" s="4">
        <f t="shared" si="26"/>
        <v>25.977497710920574</v>
      </c>
      <c r="M76" s="76">
        <v>141.57709046636364</v>
      </c>
      <c r="N76" s="4">
        <f t="shared" si="27"/>
        <v>5.136508324112046</v>
      </c>
      <c r="O76" s="76">
        <v>173.43249836818183</v>
      </c>
      <c r="P76" s="4">
        <f t="shared" si="28"/>
        <v>22.5003973431609</v>
      </c>
    </row>
    <row r="77" spans="1:16" ht="29.25" customHeight="1">
      <c r="A77" s="5" t="s">
        <v>9</v>
      </c>
      <c r="B77" s="78">
        <v>0</v>
      </c>
      <c r="C77" s="78">
        <v>0</v>
      </c>
      <c r="D77" s="4" t="e">
        <f t="shared" si="29"/>
        <v>#DIV/0!</v>
      </c>
      <c r="E77" s="78">
        <v>0</v>
      </c>
      <c r="F77" s="4" t="e">
        <f t="shared" si="24"/>
        <v>#DIV/0!</v>
      </c>
      <c r="G77" s="78">
        <v>0</v>
      </c>
      <c r="H77" s="4" t="e">
        <f t="shared" si="24"/>
        <v>#DIV/0!</v>
      </c>
      <c r="I77" s="78">
        <v>0</v>
      </c>
      <c r="J77" s="4" t="e">
        <f t="shared" si="25"/>
        <v>#DIV/0!</v>
      </c>
      <c r="K77" s="78">
        <v>0</v>
      </c>
      <c r="L77" s="4" t="e">
        <f t="shared" si="26"/>
        <v>#DIV/0!</v>
      </c>
      <c r="M77" s="78">
        <v>0</v>
      </c>
      <c r="N77" s="4" t="e">
        <f t="shared" si="27"/>
        <v>#DIV/0!</v>
      </c>
      <c r="O77" s="78">
        <v>0</v>
      </c>
      <c r="P77" s="4" t="e">
        <f t="shared" si="28"/>
        <v>#DIV/0!</v>
      </c>
    </row>
    <row r="78" spans="1:16" ht="29.25" customHeight="1">
      <c r="A78" s="5" t="s">
        <v>10</v>
      </c>
      <c r="B78" s="76">
        <v>26.87845176</v>
      </c>
      <c r="C78" s="76">
        <v>31.281311090000003</v>
      </c>
      <c r="D78" s="4">
        <f t="shared" si="29"/>
        <v>16.380628502391097</v>
      </c>
      <c r="E78" s="76">
        <v>18.3178138</v>
      </c>
      <c r="F78" s="4">
        <f t="shared" si="24"/>
        <v>-41.44166864586494</v>
      </c>
      <c r="G78" s="76">
        <v>22.51428566</v>
      </c>
      <c r="H78" s="4">
        <f t="shared" si="24"/>
        <v>22.909239638629796</v>
      </c>
      <c r="I78" s="76">
        <v>22.962979500000003</v>
      </c>
      <c r="J78" s="4">
        <f t="shared" si="25"/>
        <v>1.9929294971910925</v>
      </c>
      <c r="K78" s="76">
        <v>23.20253387</v>
      </c>
      <c r="L78" s="4">
        <f t="shared" si="26"/>
        <v>1.0432198922617897</v>
      </c>
      <c r="M78" s="76">
        <v>27.099602519999998</v>
      </c>
      <c r="N78" s="4">
        <f t="shared" si="27"/>
        <v>16.7958752773927</v>
      </c>
      <c r="O78" s="76">
        <v>28.44178528</v>
      </c>
      <c r="P78" s="4">
        <f t="shared" si="28"/>
        <v>4.952776554598719</v>
      </c>
    </row>
    <row r="79" spans="1:16" ht="29.25" customHeight="1">
      <c r="A79" s="5" t="s">
        <v>11</v>
      </c>
      <c r="B79" s="76">
        <v>1.60262141</v>
      </c>
      <c r="C79" s="76">
        <v>1.7296999999999998</v>
      </c>
      <c r="D79" s="4">
        <f t="shared" si="29"/>
        <v>7.929420461193</v>
      </c>
      <c r="E79" s="76">
        <v>1.7456075</v>
      </c>
      <c r="F79" s="4">
        <f t="shared" si="24"/>
        <v>0.9196681505463483</v>
      </c>
      <c r="G79" s="76">
        <v>1.81367376</v>
      </c>
      <c r="H79" s="4">
        <f t="shared" si="24"/>
        <v>3.8992877837658204</v>
      </c>
      <c r="I79" s="76">
        <v>1.8006855</v>
      </c>
      <c r="J79" s="4">
        <f t="shared" si="25"/>
        <v>-0.7161298953787574</v>
      </c>
      <c r="K79" s="76">
        <v>2.0231174999999997</v>
      </c>
      <c r="L79" s="4">
        <f t="shared" si="26"/>
        <v>12.35262904044042</v>
      </c>
      <c r="M79" s="76">
        <v>1.6410745899999999</v>
      </c>
      <c r="N79" s="4">
        <f t="shared" si="27"/>
        <v>-18.883871549724613</v>
      </c>
      <c r="O79" s="76">
        <v>2.69980443</v>
      </c>
      <c r="P79" s="4">
        <f t="shared" si="28"/>
        <v>64.51442527057836</v>
      </c>
    </row>
    <row r="80" spans="1:16" ht="29.25" customHeight="1">
      <c r="A80" s="3" t="s">
        <v>3</v>
      </c>
      <c r="B80" s="76">
        <f>SUM(B72:B79)</f>
        <v>1491.14149219</v>
      </c>
      <c r="C80" s="76">
        <f>SUM(C72:C79)</f>
        <v>1461.1232532772729</v>
      </c>
      <c r="D80" s="4">
        <f t="shared" si="29"/>
        <v>-2.013104663102102</v>
      </c>
      <c r="E80" s="76">
        <f>SUM(E72:E79)</f>
        <v>1237.005809077</v>
      </c>
      <c r="F80" s="4">
        <f t="shared" si="24"/>
        <v>-15.338709017023813</v>
      </c>
      <c r="G80" s="76">
        <f>SUM(G72:G79)</f>
        <v>1274.1581828654548</v>
      </c>
      <c r="H80" s="4">
        <f t="shared" si="24"/>
        <v>3.0034114242499967</v>
      </c>
      <c r="I80" s="76">
        <f>SUM(I72:I79)</f>
        <v>1332.5431427536366</v>
      </c>
      <c r="J80" s="4">
        <f t="shared" si="25"/>
        <v>4.582237957054897</v>
      </c>
      <c r="K80" s="76">
        <f>SUM(K72:K79)</f>
        <v>1519.6380564543638</v>
      </c>
      <c r="L80" s="4">
        <f t="shared" si="26"/>
        <v>14.040439494822243</v>
      </c>
      <c r="M80" s="76">
        <f>SUM(M72:M79)</f>
        <v>1809.8950416233636</v>
      </c>
      <c r="N80" s="4">
        <f t="shared" si="27"/>
        <v>19.100402489671165</v>
      </c>
      <c r="O80" s="76">
        <f>SUM(O72:O79)</f>
        <v>1935.0315443281818</v>
      </c>
      <c r="P80" s="4">
        <f t="shared" si="28"/>
        <v>6.914019864520903</v>
      </c>
    </row>
    <row r="81" ht="29.25" customHeight="1">
      <c r="A81" s="18"/>
    </row>
    <row r="82" ht="29.25" customHeight="1">
      <c r="A82" s="18"/>
    </row>
    <row r="83" spans="1:16" ht="29.25" customHeight="1">
      <c r="A83" s="241" t="s">
        <v>190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</row>
    <row r="84" spans="1:16" ht="29.25" customHeight="1">
      <c r="A84" s="241" t="s">
        <v>325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</row>
    <row r="85" spans="1:16" ht="29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9.2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/>
      <c r="O86" s="1"/>
      <c r="P86" s="1" t="s">
        <v>0</v>
      </c>
    </row>
    <row r="87" spans="1:16" ht="29.25" customHeight="1">
      <c r="A87" s="3" t="s">
        <v>1</v>
      </c>
      <c r="B87" s="3">
        <v>2550</v>
      </c>
      <c r="C87" s="3">
        <v>2551</v>
      </c>
      <c r="D87" s="4" t="s">
        <v>2</v>
      </c>
      <c r="E87" s="3">
        <v>2552</v>
      </c>
      <c r="F87" s="4" t="s">
        <v>2</v>
      </c>
      <c r="G87" s="3">
        <v>2553</v>
      </c>
      <c r="H87" s="4" t="s">
        <v>2</v>
      </c>
      <c r="I87" s="3">
        <v>2554</v>
      </c>
      <c r="J87" s="4" t="s">
        <v>2</v>
      </c>
      <c r="K87" s="3">
        <v>2555</v>
      </c>
      <c r="L87" s="4" t="s">
        <v>2</v>
      </c>
      <c r="M87" s="3">
        <v>2556</v>
      </c>
      <c r="N87" s="4" t="s">
        <v>2</v>
      </c>
      <c r="O87" s="3">
        <v>2557</v>
      </c>
      <c r="P87" s="4" t="s">
        <v>2</v>
      </c>
    </row>
    <row r="88" spans="1:16" ht="29.25" customHeight="1">
      <c r="A88" s="5" t="s">
        <v>4</v>
      </c>
      <c r="B88" s="78">
        <v>139.10940614</v>
      </c>
      <c r="C88" s="78">
        <v>128.69546808</v>
      </c>
      <c r="D88" s="4">
        <f>(C88-B88)/B88*100</f>
        <v>-7.486149462473718</v>
      </c>
      <c r="E88" s="76">
        <v>111.36396479000001</v>
      </c>
      <c r="F88" s="4">
        <f aca="true" t="shared" si="30" ref="F88:H96">(E88-C88)/C88*100</f>
        <v>-13.467065739429415</v>
      </c>
      <c r="G88" s="76">
        <v>111.61394630999999</v>
      </c>
      <c r="H88" s="4">
        <f t="shared" si="30"/>
        <v>0.22447253963287822</v>
      </c>
      <c r="I88" s="76">
        <v>112.48020368999998</v>
      </c>
      <c r="J88" s="4">
        <f aca="true" t="shared" si="31" ref="J88:J96">(I88-G88)*100/G88</f>
        <v>0.7761193010719499</v>
      </c>
      <c r="K88" s="76">
        <v>134.61913854999997</v>
      </c>
      <c r="L88" s="4">
        <f aca="true" t="shared" si="32" ref="L88:L96">(K88-I88)/I88*100</f>
        <v>19.682516686239115</v>
      </c>
      <c r="M88" s="76">
        <v>138.44565627</v>
      </c>
      <c r="N88" s="4">
        <f aca="true" t="shared" si="33" ref="N88:N96">(M88-K88)/K88*100</f>
        <v>2.842476754208904</v>
      </c>
      <c r="O88" s="76">
        <v>110.45888237</v>
      </c>
      <c r="P88" s="4">
        <f aca="true" t="shared" si="34" ref="P88:P96">(O88-M88)/M88*100</f>
        <v>-20.214988793450864</v>
      </c>
    </row>
    <row r="89" spans="1:16" ht="29.25" customHeight="1">
      <c r="A89" s="5" t="s">
        <v>5</v>
      </c>
      <c r="B89" s="78">
        <v>53.44641712999999</v>
      </c>
      <c r="C89" s="78">
        <v>51.821591559999995</v>
      </c>
      <c r="D89" s="4">
        <f aca="true" t="shared" si="35" ref="D89:D96">(C89-B89)/B89*100</f>
        <v>-3.0401019511707705</v>
      </c>
      <c r="E89" s="76">
        <v>60.27223744000002</v>
      </c>
      <c r="F89" s="4">
        <f t="shared" si="30"/>
        <v>16.307190932597486</v>
      </c>
      <c r="G89" s="76">
        <v>75.29097691000001</v>
      </c>
      <c r="H89" s="4">
        <f t="shared" si="30"/>
        <v>24.91817146318965</v>
      </c>
      <c r="I89" s="76">
        <v>91.44156352000002</v>
      </c>
      <c r="J89" s="4">
        <f t="shared" si="31"/>
        <v>21.4508926206467</v>
      </c>
      <c r="K89" s="76">
        <v>96.01550986</v>
      </c>
      <c r="L89" s="4">
        <f t="shared" si="32"/>
        <v>5.002043014060634</v>
      </c>
      <c r="M89" s="76">
        <v>88.24558448999998</v>
      </c>
      <c r="N89" s="4">
        <f t="shared" si="33"/>
        <v>-8.092364849522042</v>
      </c>
      <c r="O89" s="76">
        <v>73.56511171000001</v>
      </c>
      <c r="P89" s="4">
        <f t="shared" si="34"/>
        <v>-16.635928998423225</v>
      </c>
    </row>
    <row r="90" spans="1:16" ht="29.25" customHeight="1">
      <c r="A90" s="5" t="s">
        <v>6</v>
      </c>
      <c r="B90" s="78">
        <v>0</v>
      </c>
      <c r="C90" s="78">
        <v>0</v>
      </c>
      <c r="D90" s="4" t="e">
        <f t="shared" si="35"/>
        <v>#DIV/0!</v>
      </c>
      <c r="E90" s="78">
        <v>0</v>
      </c>
      <c r="F90" s="4" t="e">
        <f t="shared" si="30"/>
        <v>#DIV/0!</v>
      </c>
      <c r="G90" s="78">
        <v>0</v>
      </c>
      <c r="H90" s="4" t="e">
        <f t="shared" si="30"/>
        <v>#DIV/0!</v>
      </c>
      <c r="I90" s="78">
        <v>0</v>
      </c>
      <c r="J90" s="4" t="e">
        <f t="shared" si="31"/>
        <v>#DIV/0!</v>
      </c>
      <c r="K90" s="78">
        <v>0</v>
      </c>
      <c r="L90" s="4" t="e">
        <f t="shared" si="32"/>
        <v>#DIV/0!</v>
      </c>
      <c r="M90" s="78">
        <v>0</v>
      </c>
      <c r="N90" s="4" t="e">
        <f t="shared" si="33"/>
        <v>#DIV/0!</v>
      </c>
      <c r="O90" s="78">
        <v>0</v>
      </c>
      <c r="P90" s="4" t="e">
        <f t="shared" si="34"/>
        <v>#DIV/0!</v>
      </c>
    </row>
    <row r="91" spans="1:16" ht="29.25" customHeight="1">
      <c r="A91" s="5" t="s">
        <v>7</v>
      </c>
      <c r="B91" s="78">
        <v>76.73547851000001</v>
      </c>
      <c r="C91" s="78">
        <v>97.83110293</v>
      </c>
      <c r="D91" s="4">
        <f t="shared" si="35"/>
        <v>27.49135710055011</v>
      </c>
      <c r="E91" s="76">
        <v>110.45586698</v>
      </c>
      <c r="F91" s="4">
        <f t="shared" si="30"/>
        <v>12.904652683955995</v>
      </c>
      <c r="G91" s="76">
        <v>109.02907352999999</v>
      </c>
      <c r="H91" s="4">
        <f t="shared" si="30"/>
        <v>-1.2917317015476886</v>
      </c>
      <c r="I91" s="76">
        <v>119.56239646999998</v>
      </c>
      <c r="J91" s="4">
        <f t="shared" si="31"/>
        <v>9.661022146631087</v>
      </c>
      <c r="K91" s="76">
        <v>129.59650713</v>
      </c>
      <c r="L91" s="4">
        <f t="shared" si="32"/>
        <v>8.39236328164242</v>
      </c>
      <c r="M91" s="76">
        <v>143.23200406700002</v>
      </c>
      <c r="N91" s="4">
        <f t="shared" si="33"/>
        <v>10.521500338988362</v>
      </c>
      <c r="O91" s="76">
        <v>155.83458162918183</v>
      </c>
      <c r="P91" s="4">
        <f t="shared" si="34"/>
        <v>8.79871621169712</v>
      </c>
    </row>
    <row r="92" spans="1:16" ht="29.25" customHeight="1">
      <c r="A92" s="5" t="s">
        <v>8</v>
      </c>
      <c r="B92" s="78">
        <v>12.159658890000001</v>
      </c>
      <c r="C92" s="78">
        <v>9.37098055</v>
      </c>
      <c r="D92" s="4">
        <f t="shared" si="35"/>
        <v>-22.933853368973907</v>
      </c>
      <c r="E92" s="76">
        <v>5.4859328099999995</v>
      </c>
      <c r="F92" s="4">
        <f t="shared" si="30"/>
        <v>-41.45828410667228</v>
      </c>
      <c r="G92" s="76">
        <v>7.663114343636363</v>
      </c>
      <c r="H92" s="4">
        <f t="shared" si="30"/>
        <v>39.68662411737346</v>
      </c>
      <c r="I92" s="76">
        <v>14.729175208181818</v>
      </c>
      <c r="J92" s="4">
        <f t="shared" si="31"/>
        <v>92.20873587007459</v>
      </c>
      <c r="K92" s="76">
        <v>31.53805547545454</v>
      </c>
      <c r="L92" s="4">
        <f t="shared" si="32"/>
        <v>114.11963011978881</v>
      </c>
      <c r="M92" s="76">
        <v>20.524386314545453</v>
      </c>
      <c r="N92" s="4">
        <f t="shared" si="33"/>
        <v>-34.92183964696496</v>
      </c>
      <c r="O92" s="76">
        <v>19.385446464545456</v>
      </c>
      <c r="P92" s="4">
        <f t="shared" si="34"/>
        <v>-5.5492029459260355</v>
      </c>
    </row>
    <row r="93" spans="1:16" ht="29.25" customHeight="1">
      <c r="A93" s="5" t="s">
        <v>9</v>
      </c>
      <c r="B93" s="78">
        <v>0</v>
      </c>
      <c r="C93" s="78">
        <v>0</v>
      </c>
      <c r="D93" s="4" t="e">
        <f t="shared" si="35"/>
        <v>#DIV/0!</v>
      </c>
      <c r="E93" s="78">
        <v>0</v>
      </c>
      <c r="F93" s="4" t="e">
        <f t="shared" si="30"/>
        <v>#DIV/0!</v>
      </c>
      <c r="G93" s="78">
        <v>0</v>
      </c>
      <c r="H93" s="4" t="e">
        <f t="shared" si="30"/>
        <v>#DIV/0!</v>
      </c>
      <c r="I93" s="78">
        <v>0</v>
      </c>
      <c r="J93" s="4" t="e">
        <f t="shared" si="31"/>
        <v>#DIV/0!</v>
      </c>
      <c r="K93" s="78">
        <v>0</v>
      </c>
      <c r="L93" s="4" t="e">
        <f t="shared" si="32"/>
        <v>#DIV/0!</v>
      </c>
      <c r="M93" s="78">
        <v>0</v>
      </c>
      <c r="N93" s="4" t="e">
        <f t="shared" si="33"/>
        <v>#DIV/0!</v>
      </c>
      <c r="O93" s="78">
        <v>0</v>
      </c>
      <c r="P93" s="4" t="e">
        <f t="shared" si="34"/>
        <v>#DIV/0!</v>
      </c>
    </row>
    <row r="94" spans="1:16" ht="29.25" customHeight="1">
      <c r="A94" s="5" t="s">
        <v>10</v>
      </c>
      <c r="B94" s="78">
        <v>8.46726874</v>
      </c>
      <c r="C94" s="78">
        <v>9.60976456</v>
      </c>
      <c r="D94" s="4">
        <f t="shared" si="35"/>
        <v>13.493085610980627</v>
      </c>
      <c r="E94" s="76">
        <v>8.64345984</v>
      </c>
      <c r="F94" s="4">
        <f t="shared" si="30"/>
        <v>-10.055446353203893</v>
      </c>
      <c r="G94" s="76">
        <v>10.183284400000002</v>
      </c>
      <c r="H94" s="4">
        <f t="shared" si="30"/>
        <v>17.814909636926146</v>
      </c>
      <c r="I94" s="76">
        <v>10.055308810000001</v>
      </c>
      <c r="J94" s="4">
        <f t="shared" si="31"/>
        <v>-1.2567221435944587</v>
      </c>
      <c r="K94" s="76">
        <v>12.15460233</v>
      </c>
      <c r="L94" s="4">
        <f t="shared" si="32"/>
        <v>20.87746442866331</v>
      </c>
      <c r="M94" s="76">
        <v>12.511445249999998</v>
      </c>
      <c r="N94" s="4">
        <f t="shared" si="33"/>
        <v>2.935866680880528</v>
      </c>
      <c r="O94" s="76">
        <v>11.664535500000001</v>
      </c>
      <c r="P94" s="4">
        <f t="shared" si="34"/>
        <v>-6.7690800948834955</v>
      </c>
    </row>
    <row r="95" spans="1:16" ht="29.25" customHeight="1">
      <c r="A95" s="5" t="s">
        <v>11</v>
      </c>
      <c r="B95" s="78">
        <v>0.40237654</v>
      </c>
      <c r="C95" s="78">
        <v>0.6181052300000001</v>
      </c>
      <c r="D95" s="4">
        <f t="shared" si="35"/>
        <v>53.61363512892676</v>
      </c>
      <c r="E95" s="76">
        <v>0.4572488</v>
      </c>
      <c r="F95" s="4">
        <f t="shared" si="30"/>
        <v>-26.02411728501311</v>
      </c>
      <c r="G95" s="76">
        <v>0.46840948</v>
      </c>
      <c r="H95" s="4">
        <f t="shared" si="30"/>
        <v>2.4408330869320984</v>
      </c>
      <c r="I95" s="76">
        <v>0.48194607000000006</v>
      </c>
      <c r="J95" s="4">
        <f t="shared" si="31"/>
        <v>2.88990521711902</v>
      </c>
      <c r="K95" s="76">
        <v>0.40805518</v>
      </c>
      <c r="L95" s="4">
        <f t="shared" si="32"/>
        <v>-15.331775607175308</v>
      </c>
      <c r="M95" s="76">
        <v>0.49660123000000006</v>
      </c>
      <c r="N95" s="4">
        <f t="shared" si="33"/>
        <v>21.699528480437387</v>
      </c>
      <c r="O95" s="76">
        <v>0.5338999999999999</v>
      </c>
      <c r="P95" s="4">
        <f t="shared" si="34"/>
        <v>7.510809024778265</v>
      </c>
    </row>
    <row r="96" spans="1:16" ht="29.25" customHeight="1">
      <c r="A96" s="3" t="s">
        <v>3</v>
      </c>
      <c r="B96" s="78">
        <f>SUM(B88:B95)</f>
        <v>290.32060595</v>
      </c>
      <c r="C96" s="78">
        <f>SUM(C88:C95)</f>
        <v>297.94701291</v>
      </c>
      <c r="D96" s="4">
        <f t="shared" si="35"/>
        <v>2.6268913758444836</v>
      </c>
      <c r="E96" s="76">
        <f>SUM(E88:E95)</f>
        <v>296.67871066000004</v>
      </c>
      <c r="F96" s="4">
        <f t="shared" si="30"/>
        <v>-0.4256804717096086</v>
      </c>
      <c r="G96" s="76">
        <f>SUM(G88:G95)</f>
        <v>314.24880497363637</v>
      </c>
      <c r="H96" s="4">
        <f t="shared" si="30"/>
        <v>5.922263270778477</v>
      </c>
      <c r="I96" s="76">
        <f>SUM(I88:I95)</f>
        <v>348.7505937681817</v>
      </c>
      <c r="J96" s="4">
        <f t="shared" si="31"/>
        <v>10.979131264298632</v>
      </c>
      <c r="K96" s="76">
        <f>SUM(K88:K95)</f>
        <v>404.33186852545447</v>
      </c>
      <c r="L96" s="4">
        <f t="shared" si="32"/>
        <v>15.937255950370718</v>
      </c>
      <c r="M96" s="76">
        <f>SUM(M88:M95)</f>
        <v>403.4556776215454</v>
      </c>
      <c r="N96" s="4">
        <f t="shared" si="33"/>
        <v>-0.21670092617344316</v>
      </c>
      <c r="O96" s="76">
        <f>SUM(O88:O95)</f>
        <v>371.44245767372735</v>
      </c>
      <c r="P96" s="4">
        <f t="shared" si="34"/>
        <v>-7.934755097893929</v>
      </c>
    </row>
    <row r="101" spans="1:16" ht="29.25" customHeight="1">
      <c r="A101" s="241" t="s">
        <v>306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</row>
    <row r="102" spans="1:16" ht="29.25" customHeight="1">
      <c r="A102" s="241" t="s">
        <v>325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</row>
    <row r="103" spans="1:16" ht="29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9.25" customHeight="1">
      <c r="A104" s="1"/>
      <c r="B104" s="1"/>
      <c r="C104" s="1"/>
      <c r="D104" s="1"/>
      <c r="E104" s="1"/>
      <c r="F104" s="1" t="s">
        <v>61</v>
      </c>
      <c r="G104" s="1"/>
      <c r="H104" s="1"/>
      <c r="I104" s="1"/>
      <c r="J104" s="1" t="s">
        <v>61</v>
      </c>
      <c r="K104" s="1"/>
      <c r="L104" s="1" t="s">
        <v>61</v>
      </c>
      <c r="M104" s="1"/>
      <c r="N104" s="1"/>
      <c r="O104" s="1"/>
      <c r="P104" s="1" t="s">
        <v>0</v>
      </c>
    </row>
    <row r="105" spans="1:16" ht="29.25" customHeight="1">
      <c r="A105" s="3" t="s">
        <v>1</v>
      </c>
      <c r="B105" s="3">
        <v>2550</v>
      </c>
      <c r="C105" s="3">
        <v>2551</v>
      </c>
      <c r="D105" s="4" t="s">
        <v>2</v>
      </c>
      <c r="E105" s="3">
        <v>2552</v>
      </c>
      <c r="F105" s="4" t="s">
        <v>2</v>
      </c>
      <c r="G105" s="3">
        <v>2553</v>
      </c>
      <c r="H105" s="4" t="s">
        <v>2</v>
      </c>
      <c r="I105" s="3">
        <v>2554</v>
      </c>
      <c r="J105" s="4" t="s">
        <v>2</v>
      </c>
      <c r="K105" s="3">
        <v>2555</v>
      </c>
      <c r="L105" s="4" t="s">
        <v>2</v>
      </c>
      <c r="M105" s="3">
        <v>2556</v>
      </c>
      <c r="N105" s="4" t="s">
        <v>2</v>
      </c>
      <c r="O105" s="3">
        <v>2557</v>
      </c>
      <c r="P105" s="4" t="s">
        <v>2</v>
      </c>
    </row>
    <row r="106" spans="1:16" ht="29.25" customHeight="1">
      <c r="A106" s="5" t="s">
        <v>4</v>
      </c>
      <c r="B106" s="78">
        <v>321.27095488</v>
      </c>
      <c r="C106" s="78">
        <v>357.1652439899999</v>
      </c>
      <c r="D106" s="4">
        <f>(C106-B106)/B106*100</f>
        <v>11.172590788173505</v>
      </c>
      <c r="E106" s="76">
        <v>328.6443270499999</v>
      </c>
      <c r="F106" s="4">
        <f aca="true" t="shared" si="36" ref="F106:H114">(E106-C106)/C106*100</f>
        <v>-7.985356195744105</v>
      </c>
      <c r="G106" s="76">
        <v>313.09209925999994</v>
      </c>
      <c r="H106" s="4">
        <f t="shared" si="36"/>
        <v>-4.732236801286349</v>
      </c>
      <c r="I106" s="76">
        <v>352.60962889999996</v>
      </c>
      <c r="J106" s="4">
        <f aca="true" t="shared" si="37" ref="J106:J114">(I106-G106)*100/G106</f>
        <v>12.62169493685742</v>
      </c>
      <c r="K106" s="76">
        <v>427.52716343000003</v>
      </c>
      <c r="L106" s="4">
        <f aca="true" t="shared" si="38" ref="L106:L114">(K106-I106)/I106*100</f>
        <v>21.246593510141118</v>
      </c>
      <c r="M106" s="76">
        <v>422.16454591</v>
      </c>
      <c r="N106" s="4">
        <f aca="true" t="shared" si="39" ref="N106:N114">(M106-K106)/K106*100</f>
        <v>-1.2543337543692819</v>
      </c>
      <c r="O106" s="76">
        <v>406.34315093</v>
      </c>
      <c r="P106" s="4">
        <f aca="true" t="shared" si="40" ref="P106:P114">(O106-M106)/M106*100</f>
        <v>-3.747684435673324</v>
      </c>
    </row>
    <row r="107" spans="1:16" ht="29.25" customHeight="1">
      <c r="A107" s="5" t="s">
        <v>5</v>
      </c>
      <c r="B107" s="78">
        <v>139.88088892000005</v>
      </c>
      <c r="C107" s="78">
        <v>157.86982627</v>
      </c>
      <c r="D107" s="4">
        <f aca="true" t="shared" si="41" ref="D107:D114">(C107-B107)/B107*100</f>
        <v>12.860182322896229</v>
      </c>
      <c r="E107" s="76">
        <v>192.08041591</v>
      </c>
      <c r="F107" s="4">
        <f t="shared" si="36"/>
        <v>21.67012560176677</v>
      </c>
      <c r="G107" s="76">
        <v>185.43197543000002</v>
      </c>
      <c r="H107" s="4">
        <f t="shared" si="36"/>
        <v>-3.461279718966835</v>
      </c>
      <c r="I107" s="76">
        <v>352.18784425</v>
      </c>
      <c r="J107" s="4">
        <f t="shared" si="37"/>
        <v>89.92832462325237</v>
      </c>
      <c r="K107" s="76">
        <v>447.16353571999997</v>
      </c>
      <c r="L107" s="4">
        <f t="shared" si="38"/>
        <v>26.96733945268753</v>
      </c>
      <c r="M107" s="76">
        <v>370.52257439999994</v>
      </c>
      <c r="N107" s="4">
        <f t="shared" si="39"/>
        <v>-17.139358466829513</v>
      </c>
      <c r="O107" s="76">
        <v>488.18631974</v>
      </c>
      <c r="P107" s="4">
        <f t="shared" si="40"/>
        <v>31.756161019483642</v>
      </c>
    </row>
    <row r="108" spans="1:16" ht="29.25" customHeight="1">
      <c r="A108" s="5" t="s">
        <v>6</v>
      </c>
      <c r="B108" s="78">
        <v>0.10635161</v>
      </c>
      <c r="C108" s="78">
        <v>6E-06</v>
      </c>
      <c r="D108" s="4">
        <f t="shared" si="41"/>
        <v>-99.99435833646524</v>
      </c>
      <c r="E108" s="78">
        <v>0</v>
      </c>
      <c r="F108" s="4">
        <f t="shared" si="36"/>
        <v>-100</v>
      </c>
      <c r="G108" s="78">
        <v>0</v>
      </c>
      <c r="H108" s="4" t="e">
        <f t="shared" si="36"/>
        <v>#DIV/0!</v>
      </c>
      <c r="I108" s="78">
        <v>0</v>
      </c>
      <c r="J108" s="4" t="e">
        <f t="shared" si="37"/>
        <v>#DIV/0!</v>
      </c>
      <c r="K108" s="78">
        <v>0</v>
      </c>
      <c r="L108" s="4" t="e">
        <f t="shared" si="38"/>
        <v>#DIV/0!</v>
      </c>
      <c r="M108" s="78">
        <v>0</v>
      </c>
      <c r="N108" s="4" t="e">
        <f t="shared" si="39"/>
        <v>#DIV/0!</v>
      </c>
      <c r="O108" s="78">
        <v>0</v>
      </c>
      <c r="P108" s="4" t="e">
        <f t="shared" si="40"/>
        <v>#DIV/0!</v>
      </c>
    </row>
    <row r="109" spans="1:16" ht="29.25" customHeight="1">
      <c r="A109" s="5" t="s">
        <v>7</v>
      </c>
      <c r="B109" s="78">
        <v>321.92532084000004</v>
      </c>
      <c r="C109" s="78">
        <v>422.1247410200001</v>
      </c>
      <c r="D109" s="4">
        <f t="shared" si="41"/>
        <v>31.12505096478575</v>
      </c>
      <c r="E109" s="76">
        <v>374.7704037600001</v>
      </c>
      <c r="F109" s="4">
        <f t="shared" si="36"/>
        <v>-11.218090923923455</v>
      </c>
      <c r="G109" s="76">
        <v>491.13049964000004</v>
      </c>
      <c r="H109" s="4">
        <f t="shared" si="36"/>
        <v>31.04836847109091</v>
      </c>
      <c r="I109" s="76">
        <v>598.60041311</v>
      </c>
      <c r="J109" s="4">
        <f t="shared" si="37"/>
        <v>21.882150171650032</v>
      </c>
      <c r="K109" s="76">
        <v>839.1732624299999</v>
      </c>
      <c r="L109" s="4">
        <f t="shared" si="38"/>
        <v>40.189222067207595</v>
      </c>
      <c r="M109" s="76">
        <v>931.4518761200001</v>
      </c>
      <c r="N109" s="4">
        <f t="shared" si="39"/>
        <v>10.9963720034154</v>
      </c>
      <c r="O109" s="76">
        <v>1238.12134191</v>
      </c>
      <c r="P109" s="4">
        <f t="shared" si="40"/>
        <v>32.92381213159866</v>
      </c>
    </row>
    <row r="110" spans="1:16" ht="29.25" customHeight="1">
      <c r="A110" s="5" t="s">
        <v>8</v>
      </c>
      <c r="B110" s="78">
        <v>103.65024187</v>
      </c>
      <c r="C110" s="78">
        <v>64.24319129</v>
      </c>
      <c r="D110" s="4">
        <f t="shared" si="41"/>
        <v>-38.0192557866146</v>
      </c>
      <c r="E110" s="76">
        <v>32.41437316</v>
      </c>
      <c r="F110" s="4">
        <f t="shared" si="36"/>
        <v>-49.54426685673448</v>
      </c>
      <c r="G110" s="76">
        <v>70.24827274272727</v>
      </c>
      <c r="H110" s="4">
        <f t="shared" si="36"/>
        <v>116.71951635768505</v>
      </c>
      <c r="I110" s="76">
        <v>113.98673692727272</v>
      </c>
      <c r="J110" s="4">
        <f t="shared" si="37"/>
        <v>62.26268985250409</v>
      </c>
      <c r="K110" s="76">
        <v>162.78026952909093</v>
      </c>
      <c r="L110" s="4">
        <f t="shared" si="38"/>
        <v>42.806324592790205</v>
      </c>
      <c r="M110" s="76">
        <v>117.16025178363637</v>
      </c>
      <c r="N110" s="4">
        <f t="shared" si="39"/>
        <v>-28.02552046229514</v>
      </c>
      <c r="O110" s="76">
        <v>165.4180386127273</v>
      </c>
      <c r="P110" s="4">
        <f t="shared" si="40"/>
        <v>41.189555411856006</v>
      </c>
    </row>
    <row r="111" spans="1:16" ht="29.25" customHeight="1">
      <c r="A111" s="5" t="s">
        <v>9</v>
      </c>
      <c r="B111" s="78">
        <v>0</v>
      </c>
      <c r="C111" s="78">
        <v>0</v>
      </c>
      <c r="D111" s="4" t="e">
        <f t="shared" si="41"/>
        <v>#DIV/0!</v>
      </c>
      <c r="E111" s="78">
        <v>0</v>
      </c>
      <c r="F111" s="4" t="e">
        <f t="shared" si="36"/>
        <v>#DIV/0!</v>
      </c>
      <c r="G111" s="78">
        <v>0</v>
      </c>
      <c r="H111" s="4" t="e">
        <f t="shared" si="36"/>
        <v>#DIV/0!</v>
      </c>
      <c r="I111" s="78">
        <v>0</v>
      </c>
      <c r="J111" s="4" t="e">
        <f t="shared" si="37"/>
        <v>#DIV/0!</v>
      </c>
      <c r="K111" s="78">
        <v>0</v>
      </c>
      <c r="L111" s="4" t="e">
        <f t="shared" si="38"/>
        <v>#DIV/0!</v>
      </c>
      <c r="M111" s="78">
        <v>0</v>
      </c>
      <c r="N111" s="4" t="e">
        <f t="shared" si="39"/>
        <v>#DIV/0!</v>
      </c>
      <c r="O111" s="78">
        <v>0</v>
      </c>
      <c r="P111" s="4" t="e">
        <f t="shared" si="40"/>
        <v>#DIV/0!</v>
      </c>
    </row>
    <row r="112" spans="1:16" ht="29.25" customHeight="1">
      <c r="A112" s="5" t="s">
        <v>10</v>
      </c>
      <c r="B112" s="78">
        <v>34.63014671</v>
      </c>
      <c r="C112" s="78">
        <v>38.66961381</v>
      </c>
      <c r="D112" s="4">
        <f t="shared" si="41"/>
        <v>11.664597132167343</v>
      </c>
      <c r="E112" s="76">
        <v>34.87958319</v>
      </c>
      <c r="F112" s="4">
        <f t="shared" si="36"/>
        <v>-9.801056298679397</v>
      </c>
      <c r="G112" s="76">
        <v>38.16615113</v>
      </c>
      <c r="H112" s="4">
        <f t="shared" si="36"/>
        <v>9.4226124265793</v>
      </c>
      <c r="I112" s="76">
        <v>41.64803124</v>
      </c>
      <c r="J112" s="4">
        <f t="shared" si="37"/>
        <v>9.122953210922839</v>
      </c>
      <c r="K112" s="76">
        <v>62.57121745</v>
      </c>
      <c r="L112" s="4">
        <f t="shared" si="38"/>
        <v>50.238115913399405</v>
      </c>
      <c r="M112" s="76">
        <v>55.671583690000006</v>
      </c>
      <c r="N112" s="4">
        <f t="shared" si="39"/>
        <v>-11.02684915075117</v>
      </c>
      <c r="O112" s="76">
        <v>49.238639590000005</v>
      </c>
      <c r="P112" s="4">
        <f t="shared" si="40"/>
        <v>-11.555166340912836</v>
      </c>
    </row>
    <row r="113" spans="1:16" ht="29.25" customHeight="1">
      <c r="A113" s="5" t="s">
        <v>11</v>
      </c>
      <c r="B113" s="78">
        <v>1.3560782000000002</v>
      </c>
      <c r="C113" s="78">
        <v>1.3938000000000001</v>
      </c>
      <c r="D113" s="4">
        <f t="shared" si="41"/>
        <v>2.7816832392114197</v>
      </c>
      <c r="E113" s="76">
        <v>1.2109075</v>
      </c>
      <c r="F113" s="4">
        <f t="shared" si="36"/>
        <v>-13.121861099153401</v>
      </c>
      <c r="G113" s="76">
        <v>1.2842465</v>
      </c>
      <c r="H113" s="4">
        <f t="shared" si="36"/>
        <v>6.0565319811794085</v>
      </c>
      <c r="I113" s="76">
        <v>1.20555648</v>
      </c>
      <c r="J113" s="4">
        <f t="shared" si="37"/>
        <v>-6.127329916803357</v>
      </c>
      <c r="K113" s="76">
        <v>1.251285</v>
      </c>
      <c r="L113" s="4">
        <f t="shared" si="38"/>
        <v>3.793146215762528</v>
      </c>
      <c r="M113" s="76">
        <v>1.52811699</v>
      </c>
      <c r="N113" s="4">
        <f t="shared" si="39"/>
        <v>22.12381591723708</v>
      </c>
      <c r="O113" s="76">
        <v>5.62293145</v>
      </c>
      <c r="P113" s="4">
        <f t="shared" si="40"/>
        <v>267.964723041264</v>
      </c>
    </row>
    <row r="114" spans="1:16" ht="29.25" customHeight="1">
      <c r="A114" s="3" t="s">
        <v>3</v>
      </c>
      <c r="B114" s="78">
        <f>SUM(B106:B113)</f>
        <v>922.81998303</v>
      </c>
      <c r="C114" s="76">
        <f>SUM(C106:C113)</f>
        <v>1041.46642238</v>
      </c>
      <c r="D114" s="4">
        <f t="shared" si="41"/>
        <v>12.856943015086719</v>
      </c>
      <c r="E114" s="76">
        <f>SUM(E106:E113)</f>
        <v>964.00001057</v>
      </c>
      <c r="F114" s="4">
        <f t="shared" si="36"/>
        <v>-7.438205413571643</v>
      </c>
      <c r="G114" s="76">
        <f>SUM(G106:G113)</f>
        <v>1099.3532447027276</v>
      </c>
      <c r="H114" s="4">
        <f t="shared" si="36"/>
        <v>14.040791768528624</v>
      </c>
      <c r="I114" s="76">
        <f>SUM(I106:I113)</f>
        <v>1460.2382109072726</v>
      </c>
      <c r="J114" s="4">
        <f t="shared" si="37"/>
        <v>32.82702515715326</v>
      </c>
      <c r="K114" s="76">
        <f>SUM(K106:K113)</f>
        <v>1940.4667335590907</v>
      </c>
      <c r="L114" s="4">
        <f t="shared" si="38"/>
        <v>32.886998783126174</v>
      </c>
      <c r="M114" s="76">
        <f>SUM(M106:M113)</f>
        <v>1898.4989488936365</v>
      </c>
      <c r="N114" s="4">
        <f t="shared" si="39"/>
        <v>-2.1627675414192433</v>
      </c>
      <c r="O114" s="76">
        <f>SUM(O106:O113)</f>
        <v>2352.9304222327273</v>
      </c>
      <c r="P114" s="4">
        <f t="shared" si="40"/>
        <v>23.936356330558624</v>
      </c>
    </row>
    <row r="117" spans="1:16" ht="29.25" customHeight="1">
      <c r="A117" s="241" t="s">
        <v>191</v>
      </c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</row>
    <row r="118" spans="1:16" ht="29.25" customHeight="1">
      <c r="A118" s="241" t="s">
        <v>325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</row>
    <row r="119" spans="1:16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9.25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/>
      <c r="O120" s="1"/>
      <c r="P120" s="1" t="s">
        <v>0</v>
      </c>
    </row>
    <row r="121" spans="1:16" ht="29.25" customHeight="1">
      <c r="A121" s="3" t="s">
        <v>1</v>
      </c>
      <c r="B121" s="3">
        <v>2550</v>
      </c>
      <c r="C121" s="3">
        <v>2551</v>
      </c>
      <c r="D121" s="4" t="s">
        <v>2</v>
      </c>
      <c r="E121" s="3">
        <v>2552</v>
      </c>
      <c r="F121" s="4" t="s">
        <v>2</v>
      </c>
      <c r="G121" s="3">
        <v>2553</v>
      </c>
      <c r="H121" s="4" t="s">
        <v>2</v>
      </c>
      <c r="I121" s="3">
        <v>2554</v>
      </c>
      <c r="J121" s="4" t="s">
        <v>2</v>
      </c>
      <c r="K121" s="3">
        <v>2555</v>
      </c>
      <c r="L121" s="4" t="s">
        <v>2</v>
      </c>
      <c r="M121" s="3">
        <v>2556</v>
      </c>
      <c r="N121" s="4" t="s">
        <v>2</v>
      </c>
      <c r="O121" s="3">
        <v>2557</v>
      </c>
      <c r="P121" s="4" t="s">
        <v>2</v>
      </c>
    </row>
    <row r="122" spans="1:16" ht="29.25" customHeight="1">
      <c r="A122" s="5" t="s">
        <v>4</v>
      </c>
      <c r="B122" s="78">
        <v>184.81798895000003</v>
      </c>
      <c r="C122" s="78">
        <v>210.74859759999998</v>
      </c>
      <c r="D122" s="4">
        <f>(C122-B122)/B122*100</f>
        <v>14.030348883958002</v>
      </c>
      <c r="E122" s="76">
        <v>190.81477475</v>
      </c>
      <c r="F122" s="4">
        <f aca="true" t="shared" si="42" ref="F122:H130">(E122-C122)/C122*100</f>
        <v>-9.458579120813084</v>
      </c>
      <c r="G122" s="76">
        <v>181.50684545000001</v>
      </c>
      <c r="H122" s="4">
        <f t="shared" si="42"/>
        <v>-4.87799192289746</v>
      </c>
      <c r="I122" s="76">
        <v>206.82895901</v>
      </c>
      <c r="J122" s="4">
        <f aca="true" t="shared" si="43" ref="J122:J130">(I122-G122)*100/G122</f>
        <v>13.951051541455781</v>
      </c>
      <c r="K122" s="76">
        <v>250.93525321</v>
      </c>
      <c r="L122" s="4">
        <f aca="true" t="shared" si="44" ref="L122:L130">(K122-I122)/I122*100</f>
        <v>21.325009036992494</v>
      </c>
      <c r="M122" s="76">
        <v>247.77514974999997</v>
      </c>
      <c r="N122" s="4">
        <f aca="true" t="shared" si="45" ref="N122:N130">(M122-K122)/K122*100</f>
        <v>-1.2593302135015088</v>
      </c>
      <c r="O122" s="76">
        <v>261.77325523</v>
      </c>
      <c r="P122" s="4">
        <f aca="true" t="shared" si="46" ref="P122:P130">(O122-M122)/M122*100</f>
        <v>5.649519531770579</v>
      </c>
    </row>
    <row r="123" spans="1:16" ht="29.25" customHeight="1">
      <c r="A123" s="5" t="s">
        <v>5</v>
      </c>
      <c r="B123" s="78">
        <v>81.87341309</v>
      </c>
      <c r="C123" s="78">
        <v>148.38210691999998</v>
      </c>
      <c r="D123" s="4">
        <f aca="true" t="shared" si="47" ref="D123:D130">(C123-B123)/B123*100</f>
        <v>81.23356694179803</v>
      </c>
      <c r="E123" s="76">
        <v>159.03556172000003</v>
      </c>
      <c r="F123" s="4">
        <f t="shared" si="42"/>
        <v>7.17974358306143</v>
      </c>
      <c r="G123" s="76">
        <v>94.16614661999999</v>
      </c>
      <c r="H123" s="4">
        <f t="shared" si="42"/>
        <v>-40.789251409197355</v>
      </c>
      <c r="I123" s="76">
        <v>95.92281828</v>
      </c>
      <c r="J123" s="4">
        <f t="shared" si="43"/>
        <v>1.8655023307780854</v>
      </c>
      <c r="K123" s="76">
        <v>109.11649176</v>
      </c>
      <c r="L123" s="4">
        <f t="shared" si="44"/>
        <v>13.754468140716519</v>
      </c>
      <c r="M123" s="76">
        <v>123.48255606999999</v>
      </c>
      <c r="N123" s="4">
        <f t="shared" si="45"/>
        <v>13.165804800247717</v>
      </c>
      <c r="O123" s="76">
        <v>143.55605268000002</v>
      </c>
      <c r="P123" s="4">
        <f t="shared" si="46"/>
        <v>16.256139530040777</v>
      </c>
    </row>
    <row r="124" spans="1:16" ht="29.25" customHeight="1">
      <c r="A124" s="5" t="s">
        <v>6</v>
      </c>
      <c r="B124" s="78">
        <v>0</v>
      </c>
      <c r="C124" s="78">
        <v>0.0019515299999999997</v>
      </c>
      <c r="D124" s="4" t="e">
        <f t="shared" si="47"/>
        <v>#DIV/0!</v>
      </c>
      <c r="E124" s="78">
        <v>0</v>
      </c>
      <c r="F124" s="4">
        <f t="shared" si="42"/>
        <v>-100</v>
      </c>
      <c r="G124" s="78">
        <v>0</v>
      </c>
      <c r="H124" s="4" t="e">
        <f t="shared" si="42"/>
        <v>#DIV/0!</v>
      </c>
      <c r="I124" s="78">
        <v>0</v>
      </c>
      <c r="J124" s="4" t="e">
        <f t="shared" si="43"/>
        <v>#DIV/0!</v>
      </c>
      <c r="K124" s="78">
        <v>0</v>
      </c>
      <c r="L124" s="4" t="e">
        <f t="shared" si="44"/>
        <v>#DIV/0!</v>
      </c>
      <c r="M124" s="78">
        <v>0</v>
      </c>
      <c r="N124" s="4" t="e">
        <f t="shared" si="45"/>
        <v>#DIV/0!</v>
      </c>
      <c r="O124" s="78">
        <v>0</v>
      </c>
      <c r="P124" s="4" t="e">
        <f t="shared" si="46"/>
        <v>#DIV/0!</v>
      </c>
    </row>
    <row r="125" spans="1:16" ht="29.25" customHeight="1">
      <c r="A125" s="5" t="s">
        <v>7</v>
      </c>
      <c r="B125" s="78">
        <v>136.91072810999998</v>
      </c>
      <c r="C125" s="78">
        <v>210.06285247999992</v>
      </c>
      <c r="D125" s="4">
        <f t="shared" si="47"/>
        <v>53.430527599872505</v>
      </c>
      <c r="E125" s="76">
        <v>191.34108301</v>
      </c>
      <c r="F125" s="4">
        <f t="shared" si="42"/>
        <v>-8.912460841586645</v>
      </c>
      <c r="G125" s="76">
        <v>209.13529387</v>
      </c>
      <c r="H125" s="4">
        <f t="shared" si="42"/>
        <v>9.299733533477502</v>
      </c>
      <c r="I125" s="76">
        <v>233.01582139000004</v>
      </c>
      <c r="J125" s="4">
        <f t="shared" si="43"/>
        <v>11.418697952935839</v>
      </c>
      <c r="K125" s="76">
        <v>286.96243916</v>
      </c>
      <c r="L125" s="4">
        <f t="shared" si="44"/>
        <v>23.151482782668708</v>
      </c>
      <c r="M125" s="76">
        <v>337.664913506</v>
      </c>
      <c r="N125" s="4">
        <f t="shared" si="45"/>
        <v>17.668679738859534</v>
      </c>
      <c r="O125" s="76">
        <v>373.40706867100005</v>
      </c>
      <c r="P125" s="4">
        <f t="shared" si="46"/>
        <v>10.585095973960271</v>
      </c>
    </row>
    <row r="126" spans="1:16" ht="29.25" customHeight="1">
      <c r="A126" s="5" t="s">
        <v>8</v>
      </c>
      <c r="B126" s="78">
        <v>84.50645846</v>
      </c>
      <c r="C126" s="78">
        <v>111.91827034</v>
      </c>
      <c r="D126" s="4">
        <f t="shared" si="47"/>
        <v>32.437534810401516</v>
      </c>
      <c r="E126" s="76">
        <v>19.83606332</v>
      </c>
      <c r="F126" s="4">
        <f t="shared" si="42"/>
        <v>-82.27629567563955</v>
      </c>
      <c r="G126" s="76">
        <v>62.12150369363636</v>
      </c>
      <c r="H126" s="4">
        <f t="shared" si="42"/>
        <v>213.17455833588434</v>
      </c>
      <c r="I126" s="76">
        <v>58.778425684545454</v>
      </c>
      <c r="J126" s="4">
        <f t="shared" si="43"/>
        <v>-5.3815149510512725</v>
      </c>
      <c r="K126" s="76">
        <v>127.59436176727273</v>
      </c>
      <c r="L126" s="4">
        <f t="shared" si="44"/>
        <v>117.0768615887257</v>
      </c>
      <c r="M126" s="76">
        <v>61.59865763</v>
      </c>
      <c r="N126" s="4">
        <f t="shared" si="45"/>
        <v>-51.723056742621885</v>
      </c>
      <c r="O126" s="76">
        <v>68.93972522636363</v>
      </c>
      <c r="P126" s="4">
        <f t="shared" si="46"/>
        <v>11.917577231079731</v>
      </c>
    </row>
    <row r="127" spans="1:16" ht="29.25" customHeight="1">
      <c r="A127" s="5" t="s">
        <v>9</v>
      </c>
      <c r="B127" s="78">
        <v>0</v>
      </c>
      <c r="C127" s="78">
        <v>0</v>
      </c>
      <c r="D127" s="4" t="e">
        <f t="shared" si="47"/>
        <v>#DIV/0!</v>
      </c>
      <c r="E127" s="78">
        <v>0</v>
      </c>
      <c r="F127" s="4" t="e">
        <f t="shared" si="42"/>
        <v>#DIV/0!</v>
      </c>
      <c r="G127" s="78">
        <v>0</v>
      </c>
      <c r="H127" s="4" t="e">
        <f t="shared" si="42"/>
        <v>#DIV/0!</v>
      </c>
      <c r="I127" s="78">
        <v>0</v>
      </c>
      <c r="J127" s="4" t="e">
        <f t="shared" si="43"/>
        <v>#DIV/0!</v>
      </c>
      <c r="K127" s="78">
        <v>0</v>
      </c>
      <c r="L127" s="4" t="e">
        <f t="shared" si="44"/>
        <v>#DIV/0!</v>
      </c>
      <c r="M127" s="78">
        <v>0</v>
      </c>
      <c r="N127" s="4" t="e">
        <f t="shared" si="45"/>
        <v>#DIV/0!</v>
      </c>
      <c r="O127" s="78">
        <v>0</v>
      </c>
      <c r="P127" s="4" t="e">
        <f t="shared" si="46"/>
        <v>#DIV/0!</v>
      </c>
    </row>
    <row r="128" spans="1:16" ht="29.25" customHeight="1">
      <c r="A128" s="5" t="s">
        <v>10</v>
      </c>
      <c r="B128" s="78">
        <v>17.83481595</v>
      </c>
      <c r="C128" s="78">
        <v>22.126938850000002</v>
      </c>
      <c r="D128" s="4">
        <f t="shared" si="47"/>
        <v>24.06597809606217</v>
      </c>
      <c r="E128" s="76">
        <v>22.458414479999995</v>
      </c>
      <c r="F128" s="4">
        <f t="shared" si="42"/>
        <v>1.4980636600800872</v>
      </c>
      <c r="G128" s="76">
        <v>19.488882200000003</v>
      </c>
      <c r="H128" s="4">
        <f t="shared" si="42"/>
        <v>-13.222359408516859</v>
      </c>
      <c r="I128" s="76">
        <v>20.561051820000003</v>
      </c>
      <c r="J128" s="4">
        <f t="shared" si="43"/>
        <v>5.5014423556831815</v>
      </c>
      <c r="K128" s="76">
        <v>21.75178525</v>
      </c>
      <c r="L128" s="4">
        <f t="shared" si="44"/>
        <v>5.791208739826025</v>
      </c>
      <c r="M128" s="76">
        <v>23.674566640000002</v>
      </c>
      <c r="N128" s="4">
        <f t="shared" si="45"/>
        <v>8.83964864447161</v>
      </c>
      <c r="O128" s="76">
        <v>29.527943110000002</v>
      </c>
      <c r="P128" s="4">
        <f t="shared" si="46"/>
        <v>24.724323612793278</v>
      </c>
    </row>
    <row r="129" spans="1:16" ht="29.25" customHeight="1">
      <c r="A129" s="5" t="s">
        <v>11</v>
      </c>
      <c r="B129" s="78">
        <v>0.8681445</v>
      </c>
      <c r="C129" s="78">
        <v>0.9165</v>
      </c>
      <c r="D129" s="4">
        <f t="shared" si="47"/>
        <v>5.569982877274462</v>
      </c>
      <c r="E129" s="76">
        <v>0.775255</v>
      </c>
      <c r="F129" s="4">
        <f t="shared" si="42"/>
        <v>-15.411347517730492</v>
      </c>
      <c r="G129" s="76">
        <v>0.7962043799999999</v>
      </c>
      <c r="H129" s="4">
        <f t="shared" si="42"/>
        <v>2.7022566768353515</v>
      </c>
      <c r="I129" s="76">
        <v>0.8229013799999999</v>
      </c>
      <c r="J129" s="4">
        <f t="shared" si="43"/>
        <v>3.353033551510979</v>
      </c>
      <c r="K129" s="76">
        <v>0.8324915000000002</v>
      </c>
      <c r="L129" s="4">
        <f t="shared" si="44"/>
        <v>1.1654033196542042</v>
      </c>
      <c r="M129" s="76">
        <v>0.838253</v>
      </c>
      <c r="N129" s="4">
        <f t="shared" si="45"/>
        <v>0.6920791383455402</v>
      </c>
      <c r="O129" s="76">
        <v>0.9178065</v>
      </c>
      <c r="P129" s="4">
        <f t="shared" si="46"/>
        <v>9.49039251872644</v>
      </c>
    </row>
    <row r="130" spans="1:16" ht="29.25" customHeight="1">
      <c r="A130" s="3" t="s">
        <v>3</v>
      </c>
      <c r="B130" s="78">
        <f>SUM(B122:B129)</f>
        <v>506.81154906</v>
      </c>
      <c r="C130" s="78">
        <f>SUM(C122:C129)</f>
        <v>704.15721772</v>
      </c>
      <c r="D130" s="4">
        <f t="shared" si="47"/>
        <v>38.93866843129827</v>
      </c>
      <c r="E130" s="76">
        <f>SUM(E122:E129)</f>
        <v>584.26115228</v>
      </c>
      <c r="F130" s="4">
        <f t="shared" si="42"/>
        <v>-17.026888658219395</v>
      </c>
      <c r="G130" s="76">
        <f>SUM(G122:G129)</f>
        <v>567.2148762136363</v>
      </c>
      <c r="H130" s="4">
        <f t="shared" si="42"/>
        <v>-2.917578209648702</v>
      </c>
      <c r="I130" s="76">
        <f>SUM(I122:I129)</f>
        <v>615.9299775645454</v>
      </c>
      <c r="J130" s="4">
        <f t="shared" si="43"/>
        <v>8.588473855992627</v>
      </c>
      <c r="K130" s="76">
        <f>SUM(K122:K129)</f>
        <v>797.1928226472727</v>
      </c>
      <c r="L130" s="4">
        <f t="shared" si="44"/>
        <v>29.429131830774075</v>
      </c>
      <c r="M130" s="76">
        <f>SUM(M122:M129)</f>
        <v>795.0340965959999</v>
      </c>
      <c r="N130" s="4">
        <f t="shared" si="45"/>
        <v>-0.27079095420154314</v>
      </c>
      <c r="O130" s="76">
        <f>SUM(O122:O129)</f>
        <v>878.1218514173637</v>
      </c>
      <c r="P130" s="4">
        <f t="shared" si="46"/>
        <v>10.450841690577855</v>
      </c>
    </row>
    <row r="134" spans="1:16" ht="29.25" customHeight="1">
      <c r="A134" s="241" t="s">
        <v>192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</row>
    <row r="135" spans="1:16" ht="29.25" customHeight="1">
      <c r="A135" s="241" t="s">
        <v>325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</row>
    <row r="136" spans="1:16" ht="29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9.2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0</v>
      </c>
    </row>
    <row r="138" spans="1:16" ht="29.2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  <c r="O138" s="3">
        <v>2557</v>
      </c>
      <c r="P138" s="4" t="s">
        <v>2</v>
      </c>
    </row>
    <row r="139" spans="1:16" ht="29.25" customHeight="1">
      <c r="A139" s="5" t="s">
        <v>4</v>
      </c>
      <c r="B139" s="76">
        <v>1520.7789487699997</v>
      </c>
      <c r="C139" s="76">
        <v>1826.5004864799996</v>
      </c>
      <c r="D139" s="4">
        <f>(C139-B139)/B139*100</f>
        <v>20.102956971969288</v>
      </c>
      <c r="E139" s="76">
        <v>1635.01916064</v>
      </c>
      <c r="F139" s="4">
        <f aca="true" t="shared" si="48" ref="F139:H147">(E139-C139)/C139*100</f>
        <v>-10.48350806678508</v>
      </c>
      <c r="G139" s="76">
        <v>1616.1780925500002</v>
      </c>
      <c r="H139" s="4">
        <f t="shared" si="48"/>
        <v>-1.1523454001985454</v>
      </c>
      <c r="I139" s="76">
        <v>1879.7808468900002</v>
      </c>
      <c r="J139" s="4">
        <f aca="true" t="shared" si="49" ref="J139:J147">(I139-G139)*100/G139</f>
        <v>16.310254145574298</v>
      </c>
      <c r="K139" s="76">
        <v>1974.6968574</v>
      </c>
      <c r="L139" s="4">
        <f aca="true" t="shared" si="50" ref="L139:L147">(K139-I139)/I139*100</f>
        <v>5.049312565719209</v>
      </c>
      <c r="M139" s="76">
        <v>2157.90151797</v>
      </c>
      <c r="N139" s="4">
        <f aca="true" t="shared" si="51" ref="N139:N147">(M139-K139)/K139*100</f>
        <v>9.277609364873241</v>
      </c>
      <c r="O139" s="76">
        <v>2012.10038821</v>
      </c>
      <c r="P139" s="4">
        <f aca="true" t="shared" si="52" ref="P139:P147">(O139-M139)/M139*100</f>
        <v>-6.756616488094387</v>
      </c>
    </row>
    <row r="140" spans="1:16" ht="29.25" customHeight="1">
      <c r="A140" s="5" t="s">
        <v>5</v>
      </c>
      <c r="B140" s="76">
        <v>2179.54800463</v>
      </c>
      <c r="C140" s="76">
        <v>2869.26148011</v>
      </c>
      <c r="D140" s="4">
        <f aca="true" t="shared" si="53" ref="D140:D147">(C140-B140)/B140*100</f>
        <v>31.644793967136582</v>
      </c>
      <c r="E140" s="76">
        <v>2364.5214851200003</v>
      </c>
      <c r="F140" s="4">
        <f t="shared" si="48"/>
        <v>-17.59128606747438</v>
      </c>
      <c r="G140" s="76">
        <v>2313.05446936</v>
      </c>
      <c r="H140" s="4">
        <f t="shared" si="48"/>
        <v>-2.176635572308549</v>
      </c>
      <c r="I140" s="76">
        <v>2608.19738948</v>
      </c>
      <c r="J140" s="4">
        <f t="shared" si="49"/>
        <v>12.759877643593196</v>
      </c>
      <c r="K140" s="76">
        <v>2491.59038567</v>
      </c>
      <c r="L140" s="4">
        <f t="shared" si="50"/>
        <v>-4.47078906988891</v>
      </c>
      <c r="M140" s="76">
        <v>2762.2180620000004</v>
      </c>
      <c r="N140" s="4">
        <f t="shared" si="51"/>
        <v>10.861643947836441</v>
      </c>
      <c r="O140" s="76">
        <v>2626.1991973</v>
      </c>
      <c r="P140" s="4">
        <f t="shared" si="52"/>
        <v>-4.9242623734606665</v>
      </c>
    </row>
    <row r="141" spans="1:16" ht="29.25" customHeight="1">
      <c r="A141" s="5" t="s">
        <v>6</v>
      </c>
      <c r="B141" s="76">
        <v>0.14958716000000002</v>
      </c>
      <c r="C141" s="76">
        <v>0.3791209500000001</v>
      </c>
      <c r="D141" s="4">
        <f t="shared" si="53"/>
        <v>153.44484780645615</v>
      </c>
      <c r="E141" s="78">
        <v>0.22</v>
      </c>
      <c r="F141" s="4">
        <f t="shared" si="48"/>
        <v>-41.971025341648904</v>
      </c>
      <c r="G141" s="78">
        <v>0.24</v>
      </c>
      <c r="H141" s="4">
        <f t="shared" si="48"/>
        <v>9.090909090909086</v>
      </c>
      <c r="I141" s="78">
        <v>0.13815763</v>
      </c>
      <c r="J141" s="4">
        <f t="shared" si="49"/>
        <v>-42.43432083333333</v>
      </c>
      <c r="K141" s="78">
        <v>0</v>
      </c>
      <c r="L141" s="4">
        <f t="shared" si="50"/>
        <v>-100</v>
      </c>
      <c r="M141" s="78">
        <v>0</v>
      </c>
      <c r="N141" s="4" t="e">
        <f t="shared" si="51"/>
        <v>#DIV/0!</v>
      </c>
      <c r="O141" s="78">
        <v>0</v>
      </c>
      <c r="P141" s="4" t="e">
        <f t="shared" si="52"/>
        <v>#DIV/0!</v>
      </c>
    </row>
    <row r="142" spans="1:16" ht="29.25" customHeight="1">
      <c r="A142" s="5" t="s">
        <v>7</v>
      </c>
      <c r="B142" s="76">
        <v>2096.372271367</v>
      </c>
      <c r="C142" s="76">
        <v>2347.5794882480004</v>
      </c>
      <c r="D142" s="4">
        <f t="shared" si="53"/>
        <v>11.982948845111064</v>
      </c>
      <c r="E142" s="76">
        <v>2184.3659368060003</v>
      </c>
      <c r="F142" s="4">
        <f t="shared" si="48"/>
        <v>-6.9524185340282765</v>
      </c>
      <c r="G142" s="76">
        <v>2430.576823311</v>
      </c>
      <c r="H142" s="4">
        <f t="shared" si="48"/>
        <v>11.27150365954762</v>
      </c>
      <c r="I142" s="76">
        <v>2704.3079762749994</v>
      </c>
      <c r="J142" s="4">
        <f t="shared" si="49"/>
        <v>11.261983177767444</v>
      </c>
      <c r="K142" s="76">
        <v>3042.195084362</v>
      </c>
      <c r="L142" s="4">
        <f t="shared" si="50"/>
        <v>12.494401933925342</v>
      </c>
      <c r="M142" s="76">
        <v>3425.8791950059995</v>
      </c>
      <c r="N142" s="4">
        <f t="shared" si="51"/>
        <v>12.612081079753118</v>
      </c>
      <c r="O142" s="76">
        <v>3767.6953093769994</v>
      </c>
      <c r="P142" s="4">
        <f t="shared" si="52"/>
        <v>9.97747132675533</v>
      </c>
    </row>
    <row r="143" spans="1:16" ht="29.25" customHeight="1">
      <c r="A143" s="5" t="s">
        <v>8</v>
      </c>
      <c r="B143" s="76">
        <v>634.7722312863636</v>
      </c>
      <c r="C143" s="76">
        <v>577.0434733636364</v>
      </c>
      <c r="D143" s="4">
        <f t="shared" si="53"/>
        <v>-9.094405060180426</v>
      </c>
      <c r="E143" s="76">
        <v>139.13648195000002</v>
      </c>
      <c r="F143" s="4">
        <f t="shared" si="48"/>
        <v>-75.88804165153078</v>
      </c>
      <c r="G143" s="76">
        <v>390.5966425490909</v>
      </c>
      <c r="H143" s="4">
        <f t="shared" si="48"/>
        <v>180.7291352166396</v>
      </c>
      <c r="I143" s="76">
        <v>923.8139221509091</v>
      </c>
      <c r="J143" s="4">
        <f t="shared" si="49"/>
        <v>136.5135337881975</v>
      </c>
      <c r="K143" s="76">
        <v>838.5849509136364</v>
      </c>
      <c r="L143" s="4">
        <f t="shared" si="50"/>
        <v>-9.225772549393362</v>
      </c>
      <c r="M143" s="76">
        <v>1123.6957776672728</v>
      </c>
      <c r="N143" s="4">
        <f t="shared" si="51"/>
        <v>33.99903926763875</v>
      </c>
      <c r="O143" s="76">
        <v>1069.0953985672727</v>
      </c>
      <c r="P143" s="4">
        <f t="shared" si="52"/>
        <v>-4.859000112410076</v>
      </c>
    </row>
    <row r="144" spans="1:16" ht="29.25" customHeight="1">
      <c r="A144" s="5" t="s">
        <v>9</v>
      </c>
      <c r="B144" s="78">
        <v>0</v>
      </c>
      <c r="C144" s="78">
        <v>0</v>
      </c>
      <c r="D144" s="4" t="e">
        <f t="shared" si="53"/>
        <v>#DIV/0!</v>
      </c>
      <c r="E144" s="78">
        <v>0</v>
      </c>
      <c r="F144" s="4" t="e">
        <f t="shared" si="48"/>
        <v>#DIV/0!</v>
      </c>
      <c r="G144" s="78">
        <v>0</v>
      </c>
      <c r="H144" s="4" t="e">
        <f t="shared" si="48"/>
        <v>#DIV/0!</v>
      </c>
      <c r="I144" s="78">
        <v>0</v>
      </c>
      <c r="J144" s="4" t="e">
        <f t="shared" si="49"/>
        <v>#DIV/0!</v>
      </c>
      <c r="K144" s="78">
        <v>0</v>
      </c>
      <c r="L144" s="4" t="e">
        <f t="shared" si="50"/>
        <v>#DIV/0!</v>
      </c>
      <c r="M144" s="78">
        <v>0</v>
      </c>
      <c r="N144" s="4" t="e">
        <f t="shared" si="51"/>
        <v>#DIV/0!</v>
      </c>
      <c r="O144" s="78">
        <v>0</v>
      </c>
      <c r="P144" s="4" t="e">
        <f t="shared" si="52"/>
        <v>#DIV/0!</v>
      </c>
    </row>
    <row r="145" spans="1:16" ht="29.25" customHeight="1">
      <c r="A145" s="5" t="s">
        <v>10</v>
      </c>
      <c r="B145" s="76">
        <v>132.76316067000002</v>
      </c>
      <c r="C145" s="76">
        <v>141.49746251000002</v>
      </c>
      <c r="D145" s="4">
        <f t="shared" si="53"/>
        <v>6.578859523923383</v>
      </c>
      <c r="E145" s="76">
        <v>111.47912538</v>
      </c>
      <c r="F145" s="4">
        <f t="shared" si="48"/>
        <v>-21.21475296977749</v>
      </c>
      <c r="G145" s="76">
        <v>123.62790152</v>
      </c>
      <c r="H145" s="4">
        <f t="shared" si="48"/>
        <v>10.89780360097762</v>
      </c>
      <c r="I145" s="76">
        <v>132.59617715999997</v>
      </c>
      <c r="J145" s="4">
        <f t="shared" si="49"/>
        <v>7.254248862704447</v>
      </c>
      <c r="K145" s="76">
        <v>159.58580205</v>
      </c>
      <c r="L145" s="4">
        <f t="shared" si="50"/>
        <v>20.354753408488126</v>
      </c>
      <c r="M145" s="76">
        <v>165.87829169</v>
      </c>
      <c r="N145" s="4">
        <f t="shared" si="51"/>
        <v>3.943013450550242</v>
      </c>
      <c r="O145" s="76">
        <v>145.90595342</v>
      </c>
      <c r="P145" s="4">
        <f t="shared" si="52"/>
        <v>-12.040356858343525</v>
      </c>
    </row>
    <row r="146" spans="1:16" ht="29.25" customHeight="1">
      <c r="A146" s="5" t="s">
        <v>11</v>
      </c>
      <c r="B146" s="76">
        <v>6.55131778</v>
      </c>
      <c r="C146" s="76">
        <v>7.56147129</v>
      </c>
      <c r="D146" s="4">
        <f t="shared" si="53"/>
        <v>15.419088860012534</v>
      </c>
      <c r="E146" s="76">
        <v>7.6716728299999986</v>
      </c>
      <c r="F146" s="4">
        <f t="shared" si="48"/>
        <v>1.457408694333593</v>
      </c>
      <c r="G146" s="76">
        <v>7.490929940000001</v>
      </c>
      <c r="H146" s="4">
        <f t="shared" si="48"/>
        <v>-2.355977555419262</v>
      </c>
      <c r="I146" s="76">
        <v>12.585635790000001</v>
      </c>
      <c r="J146" s="4">
        <f t="shared" si="49"/>
        <v>68.01166064570081</v>
      </c>
      <c r="K146" s="76">
        <v>11.09324474</v>
      </c>
      <c r="L146" s="4">
        <f t="shared" si="50"/>
        <v>-11.857891606761662</v>
      </c>
      <c r="M146" s="76">
        <v>15.435869510000003</v>
      </c>
      <c r="N146" s="4">
        <f t="shared" si="51"/>
        <v>39.14656957257399</v>
      </c>
      <c r="O146" s="76">
        <v>38.36058928999999</v>
      </c>
      <c r="P146" s="4">
        <f t="shared" si="52"/>
        <v>148.51589516967863</v>
      </c>
    </row>
    <row r="147" spans="1:16" ht="29.25" customHeight="1">
      <c r="A147" s="3" t="s">
        <v>3</v>
      </c>
      <c r="B147" s="76">
        <f>SUM(B139:B146)</f>
        <v>6570.935521663363</v>
      </c>
      <c r="C147" s="76">
        <f>SUM(C139:C146)</f>
        <v>7769.822982951636</v>
      </c>
      <c r="D147" s="4">
        <f t="shared" si="53"/>
        <v>18.24530856125015</v>
      </c>
      <c r="E147" s="76">
        <f>SUM(E139:E146)</f>
        <v>6442.413862726001</v>
      </c>
      <c r="F147" s="4">
        <f t="shared" si="48"/>
        <v>-17.0841616744449</v>
      </c>
      <c r="G147" s="76">
        <f>SUM(G139:G146)</f>
        <v>6881.76485923009</v>
      </c>
      <c r="H147" s="4">
        <f t="shared" si="48"/>
        <v>6.819664272828714</v>
      </c>
      <c r="I147" s="76">
        <f>SUM(I139:I146)</f>
        <v>8261.420105375908</v>
      </c>
      <c r="J147" s="4">
        <f t="shared" si="49"/>
        <v>20.0479858636171</v>
      </c>
      <c r="K147" s="76">
        <f>SUM(K139:K146)</f>
        <v>8517.746325135637</v>
      </c>
      <c r="L147" s="4">
        <f t="shared" si="50"/>
        <v>3.102689567776985</v>
      </c>
      <c r="M147" s="76">
        <f>SUM(M139:M146)</f>
        <v>9651.008713843274</v>
      </c>
      <c r="N147" s="4">
        <f t="shared" si="51"/>
        <v>13.304721054716207</v>
      </c>
      <c r="O147" s="76">
        <f>SUM(O139:O146)</f>
        <v>9659.356836164272</v>
      </c>
      <c r="P147" s="4">
        <f t="shared" si="52"/>
        <v>0.08649999775695849</v>
      </c>
    </row>
    <row r="150" spans="1:16" ht="29.25" customHeight="1">
      <c r="A150" s="241" t="s">
        <v>73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</row>
    <row r="151" spans="1:16" ht="29.25" customHeight="1">
      <c r="A151" s="241" t="s">
        <v>325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</row>
    <row r="152" spans="1:16" ht="29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9.25" customHeight="1">
      <c r="A153" s="1"/>
      <c r="B153" s="1"/>
      <c r="C153" s="1"/>
      <c r="D153" s="1"/>
      <c r="E153" s="1"/>
      <c r="F153" s="1" t="s">
        <v>61</v>
      </c>
      <c r="G153" s="1"/>
      <c r="H153" s="1"/>
      <c r="I153" s="1"/>
      <c r="J153" s="1" t="s">
        <v>61</v>
      </c>
      <c r="K153" s="1"/>
      <c r="L153" s="1" t="s">
        <v>61</v>
      </c>
      <c r="M153" s="1"/>
      <c r="N153" s="1"/>
      <c r="O153" s="1"/>
      <c r="P153" s="1" t="s">
        <v>0</v>
      </c>
    </row>
    <row r="154" spans="1:16" ht="29.2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3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</row>
    <row r="155" spans="1:16" ht="29.25" customHeight="1">
      <c r="A155" s="5" t="s">
        <v>4</v>
      </c>
      <c r="B155" s="22">
        <f aca="true" t="shared" si="54" ref="B155:C159">B23+B39+B56+B72+B88+B106+B122+B139</f>
        <v>4134.753357989999</v>
      </c>
      <c r="C155" s="22">
        <f t="shared" si="54"/>
        <v>4652.183898259999</v>
      </c>
      <c r="D155" s="4">
        <f>(C155-B155)/B155*100</f>
        <v>12.51418151145865</v>
      </c>
      <c r="E155" s="76">
        <f>E23+E39+E56+E72+E88+E106+E122+E139</f>
        <v>4129.17120961</v>
      </c>
      <c r="F155" s="4">
        <f aca="true" t="shared" si="55" ref="F155:H163">(E155-C155)/C155*100</f>
        <v>-11.242304691472224</v>
      </c>
      <c r="G155" s="76">
        <f>G23+G39+G56+G72+G88+G106+G122+G139</f>
        <v>4221.72646821</v>
      </c>
      <c r="H155" s="4">
        <f t="shared" si="55"/>
        <v>2.241497237619803</v>
      </c>
      <c r="I155" s="76">
        <f>I23+I39+I56+I72+I88+I106+I122+I139</f>
        <v>4792.619805509999</v>
      </c>
      <c r="J155" s="4">
        <f aca="true" t="shared" si="56" ref="J155:J163">(I155-G155)*100/G155</f>
        <v>13.522745767611426</v>
      </c>
      <c r="K155" s="76">
        <f>K23+K39+K56+K72+K88+K106+K122+K139</f>
        <v>5416.210494860001</v>
      </c>
      <c r="L155" s="4">
        <f aca="true" t="shared" si="57" ref="L155:L163">(K155-I155)/I155*100</f>
        <v>13.011478369994403</v>
      </c>
      <c r="M155" s="30">
        <f>M23+M39+M56+M72+M88+M106+M122+M139</f>
        <v>5746.4485398100005</v>
      </c>
      <c r="N155" s="4">
        <f aca="true" t="shared" si="58" ref="N155:N163">(M155-K155)/K155*100</f>
        <v>6.097215853471657</v>
      </c>
      <c r="O155" s="76">
        <f>O23+O39+O56+O72+O88+O106+O122+O139</f>
        <v>5235.30220837</v>
      </c>
      <c r="P155" s="4">
        <f aca="true" t="shared" si="59" ref="P155:P163">(O155-M155)/M155*100</f>
        <v>-8.894995367989516</v>
      </c>
    </row>
    <row r="156" spans="1:16" ht="29.25" customHeight="1">
      <c r="A156" s="5" t="s">
        <v>5</v>
      </c>
      <c r="B156" s="22">
        <f t="shared" si="54"/>
        <v>3810.92238176</v>
      </c>
      <c r="C156" s="22">
        <f t="shared" si="54"/>
        <v>4711.59066324</v>
      </c>
      <c r="D156" s="4">
        <f aca="true" t="shared" si="60" ref="D156:D163">(C156-B156)/B156*100</f>
        <v>23.633865800857485</v>
      </c>
      <c r="E156" s="76">
        <f>E24+E40+E57+E73+E89+E107+E123+E140</f>
        <v>4145.646763950001</v>
      </c>
      <c r="F156" s="4">
        <f t="shared" si="55"/>
        <v>-12.01173743095966</v>
      </c>
      <c r="G156" s="76">
        <f>G24+G40+G57+G73+G89+G107+G123+G140</f>
        <v>4488.78499604</v>
      </c>
      <c r="H156" s="4">
        <f t="shared" si="55"/>
        <v>8.2770735575902</v>
      </c>
      <c r="I156" s="76">
        <f>I24+I40+I57+I73+I89+I107+I123+I140</f>
        <v>5580.376192399999</v>
      </c>
      <c r="J156" s="4">
        <f t="shared" si="56"/>
        <v>24.318188492498518</v>
      </c>
      <c r="K156" s="76">
        <f>K24+K40+K57+K73+K89+K107+K123+K140</f>
        <v>5963.56474675</v>
      </c>
      <c r="L156" s="4">
        <f t="shared" si="57"/>
        <v>6.866715453195997</v>
      </c>
      <c r="M156" s="30">
        <f>M24+M40+M57+M73+M89+M107+M123+M140</f>
        <v>5731.65588689</v>
      </c>
      <c r="N156" s="4">
        <f t="shared" si="58"/>
        <v>-3.888762337767606</v>
      </c>
      <c r="O156" s="76">
        <f>O24+O40+O57+O73+O89+O107+O123+O140</f>
        <v>5583.88449052</v>
      </c>
      <c r="P156" s="4">
        <f t="shared" si="59"/>
        <v>-2.5781623894762578</v>
      </c>
    </row>
    <row r="157" spans="1:16" ht="29.25" customHeight="1">
      <c r="A157" s="5" t="s">
        <v>6</v>
      </c>
      <c r="B157" s="22">
        <f t="shared" si="54"/>
        <v>0.27811059000000005</v>
      </c>
      <c r="C157" s="22">
        <f t="shared" si="54"/>
        <v>0.4283364000000001</v>
      </c>
      <c r="D157" s="4">
        <f t="shared" si="60"/>
        <v>54.016573047434136</v>
      </c>
      <c r="E157" s="78">
        <f>E25+E41+E58+E74+E90+E108+E124+E141</f>
        <v>0.22636363</v>
      </c>
      <c r="F157" s="4">
        <f t="shared" si="55"/>
        <v>-47.152838283181175</v>
      </c>
      <c r="G157" s="78">
        <f>G25+G41+G58+G74+G90+G108+G124+G141</f>
        <v>0.28927272</v>
      </c>
      <c r="H157" s="4">
        <f t="shared" si="55"/>
        <v>27.79116503830583</v>
      </c>
      <c r="I157" s="78">
        <f>I25+I41+I58+I74+I90+I108+I124+I141</f>
        <v>0.1633158</v>
      </c>
      <c r="J157" s="4">
        <f t="shared" si="56"/>
        <v>-43.542619573667366</v>
      </c>
      <c r="K157" s="78">
        <f>K25+K41+K58+K74+K90+K108+K124+K141</f>
        <v>0</v>
      </c>
      <c r="L157" s="4">
        <f t="shared" si="57"/>
        <v>-100</v>
      </c>
      <c r="M157" s="30">
        <f>M25+M41+M58+M74+M90+M108+M124+M141</f>
        <v>0</v>
      </c>
      <c r="N157" s="4" t="e">
        <f t="shared" si="58"/>
        <v>#DIV/0!</v>
      </c>
      <c r="O157" s="78">
        <f>O25+O41+O58+O74+O90+O108+O124+O141</f>
        <v>0</v>
      </c>
      <c r="P157" s="4" t="e">
        <f t="shared" si="59"/>
        <v>#DIV/0!</v>
      </c>
    </row>
    <row r="158" spans="1:16" ht="29.25" customHeight="1">
      <c r="A158" s="5" t="s">
        <v>7</v>
      </c>
      <c r="B158" s="22">
        <f t="shared" si="54"/>
        <v>5128.936119437</v>
      </c>
      <c r="C158" s="22">
        <f t="shared" si="54"/>
        <v>5831.549686998</v>
      </c>
      <c r="D158" s="4">
        <f t="shared" si="60"/>
        <v>13.699011865215525</v>
      </c>
      <c r="E158" s="76">
        <f>E26+E42+E59+E75+E91+E109+E125+E142</f>
        <v>5633.533022233</v>
      </c>
      <c r="F158" s="4">
        <f t="shared" si="55"/>
        <v>-3.3956096645544593</v>
      </c>
      <c r="G158" s="76">
        <f>G26+G42+G59+G75+G91+G109+G125+G142</f>
        <v>6283.71997831</v>
      </c>
      <c r="H158" s="4">
        <f t="shared" si="55"/>
        <v>11.541371169939131</v>
      </c>
      <c r="I158" s="76">
        <f>I26+I42+I59+I75+I91+I109+I125+I142</f>
        <v>7093.892482935</v>
      </c>
      <c r="J158" s="4">
        <f t="shared" si="56"/>
        <v>12.893198732940586</v>
      </c>
      <c r="K158" s="76">
        <f>K26+K42+K59+K75+K91+K109+K125+K142</f>
        <v>8260.98887814</v>
      </c>
      <c r="L158" s="4">
        <f t="shared" si="57"/>
        <v>16.452129744178624</v>
      </c>
      <c r="M158" s="30">
        <f>M26+M42+M59+M75+M91+M109+M125+M142</f>
        <v>8910.376303345998</v>
      </c>
      <c r="N158" s="4">
        <f t="shared" si="58"/>
        <v>7.860892137554969</v>
      </c>
      <c r="O158" s="76">
        <f>O26+O42+O59+O75+O91+O109+O125+O142</f>
        <v>9878.266572465182</v>
      </c>
      <c r="P158" s="4">
        <f t="shared" si="59"/>
        <v>10.862507218193738</v>
      </c>
    </row>
    <row r="159" spans="1:16" ht="29.25" customHeight="1">
      <c r="A159" s="5" t="s">
        <v>8</v>
      </c>
      <c r="B159" s="22">
        <f t="shared" si="54"/>
        <v>1383.92071913</v>
      </c>
      <c r="C159" s="22">
        <f t="shared" si="54"/>
        <v>1071.4024213636364</v>
      </c>
      <c r="D159" s="4">
        <f t="shared" si="60"/>
        <v>-22.58209545145243</v>
      </c>
      <c r="E159" s="76">
        <f>E27+E43+E60+E76+E92+E110+E126+E143</f>
        <v>359.41219671090914</v>
      </c>
      <c r="F159" s="4">
        <f t="shared" si="55"/>
        <v>-66.45404289328894</v>
      </c>
      <c r="G159" s="76">
        <f>G27+G43+G60+G76+G92+G110+G126+G143</f>
        <v>833.5365326909091</v>
      </c>
      <c r="H159" s="4">
        <f t="shared" si="55"/>
        <v>131.91659613080932</v>
      </c>
      <c r="I159" s="76">
        <f>I27+I43+I60+I76+I92+I110+I126+I143</f>
        <v>1612.991721439091</v>
      </c>
      <c r="J159" s="4">
        <f t="shared" si="56"/>
        <v>93.51182079948718</v>
      </c>
      <c r="K159" s="76">
        <f>K27+K43+K60+K76+K92+K110+K126+K143</f>
        <v>1794.27375091</v>
      </c>
      <c r="L159" s="4">
        <f t="shared" si="57"/>
        <v>11.238869180876607</v>
      </c>
      <c r="M159" s="30">
        <f>M27+M43+M60+M76+M92+M110+M126+M143</f>
        <v>2067.3217300636366</v>
      </c>
      <c r="N159" s="4">
        <f t="shared" si="58"/>
        <v>15.217743614381869</v>
      </c>
      <c r="O159" s="76">
        <f>O27+O43+O60+O76+O92+O110+O126+O143</f>
        <v>2206.3567655454544</v>
      </c>
      <c r="P159" s="4">
        <f t="shared" si="59"/>
        <v>6.725370002159176</v>
      </c>
    </row>
    <row r="160" spans="1:16" ht="29.25" customHeight="1">
      <c r="A160" s="5" t="s">
        <v>9</v>
      </c>
      <c r="B160" s="78">
        <v>0</v>
      </c>
      <c r="C160" s="78">
        <v>0</v>
      </c>
      <c r="D160" s="4" t="e">
        <f t="shared" si="60"/>
        <v>#DIV/0!</v>
      </c>
      <c r="E160" s="78">
        <v>0</v>
      </c>
      <c r="F160" s="4" t="e">
        <f t="shared" si="55"/>
        <v>#DIV/0!</v>
      </c>
      <c r="G160" s="78">
        <v>0</v>
      </c>
      <c r="H160" s="4" t="e">
        <f t="shared" si="55"/>
        <v>#DIV/0!</v>
      </c>
      <c r="I160" s="78">
        <v>0</v>
      </c>
      <c r="J160" s="4" t="e">
        <f t="shared" si="56"/>
        <v>#DIV/0!</v>
      </c>
      <c r="K160" s="78">
        <v>0</v>
      </c>
      <c r="L160" s="4" t="e">
        <f t="shared" si="57"/>
        <v>#DIV/0!</v>
      </c>
      <c r="M160" s="30">
        <v>0</v>
      </c>
      <c r="N160" s="4" t="e">
        <f t="shared" si="58"/>
        <v>#DIV/0!</v>
      </c>
      <c r="O160" s="78">
        <v>0</v>
      </c>
      <c r="P160" s="4" t="e">
        <f t="shared" si="59"/>
        <v>#DIV/0!</v>
      </c>
    </row>
    <row r="161" spans="1:16" ht="29.25" customHeight="1">
      <c r="A161" s="5" t="s">
        <v>10</v>
      </c>
      <c r="B161" s="22">
        <f>B29+B45+B62+B78+B94+B112+B128+B145</f>
        <v>414.39829009000005</v>
      </c>
      <c r="C161" s="22">
        <f>C29+C45+C62+C78+C94+C112+C128+C145</f>
        <v>454.60233033</v>
      </c>
      <c r="D161" s="4">
        <f t="shared" si="60"/>
        <v>9.70178719397426</v>
      </c>
      <c r="E161" s="76">
        <f>E29+E45+E62+E78+E94+E112+E128+E145</f>
        <v>391.95539557999996</v>
      </c>
      <c r="F161" s="4">
        <f t="shared" si="55"/>
        <v>-13.780601323474087</v>
      </c>
      <c r="G161" s="76">
        <f>G29+G45+G62+G78+G94+G112+G128+G145</f>
        <v>449.6536827599999</v>
      </c>
      <c r="H161" s="4">
        <f t="shared" si="55"/>
        <v>14.720625823920688</v>
      </c>
      <c r="I161" s="76">
        <f>I29+I45+I62+I78+I94+I112+I128+I145</f>
        <v>492.31030489999995</v>
      </c>
      <c r="J161" s="4">
        <f t="shared" si="56"/>
        <v>9.486550155259765</v>
      </c>
      <c r="K161" s="76">
        <f>K29+K45+K62+K78+K94+K112+K128+K145</f>
        <v>585.16986865</v>
      </c>
      <c r="L161" s="4">
        <f t="shared" si="57"/>
        <v>18.861998789333096</v>
      </c>
      <c r="M161" s="30">
        <f>M29+M45+M62+M78+M94+M112+M128+M145</f>
        <v>592.0674305800002</v>
      </c>
      <c r="N161" s="4">
        <f t="shared" si="58"/>
        <v>1.178728143660745</v>
      </c>
      <c r="O161" s="76">
        <f>O29+O45+O62+O78+O94+O112+O128+O145</f>
        <v>525.2682439</v>
      </c>
      <c r="P161" s="4">
        <f t="shared" si="59"/>
        <v>-11.282361303772857</v>
      </c>
    </row>
    <row r="162" spans="1:16" ht="29.25" customHeight="1">
      <c r="A162" s="5" t="s">
        <v>11</v>
      </c>
      <c r="B162" s="22">
        <f>B30+B46+B63+B79+B95+B113+B129+B146</f>
        <v>15.72416283</v>
      </c>
      <c r="C162" s="22">
        <f>C30+C46+C63+C79+C95+C113+C129+C146</f>
        <v>17.202702449999997</v>
      </c>
      <c r="D162" s="4">
        <f t="shared" si="60"/>
        <v>9.40297830787598</v>
      </c>
      <c r="E162" s="76">
        <f>E30+E46+E63+E79+E95+E113+E129+E146</f>
        <v>16.53311736</v>
      </c>
      <c r="F162" s="4">
        <f t="shared" si="55"/>
        <v>-3.8923250108299023</v>
      </c>
      <c r="G162" s="76">
        <f>G30+G46+G63+G79+G95+G113+G129+G146</f>
        <v>16.84530368</v>
      </c>
      <c r="H162" s="4">
        <f t="shared" si="55"/>
        <v>1.8882483756832305</v>
      </c>
      <c r="I162" s="76">
        <f>I30+I46+I63+I79+I95+I113+I129+I146</f>
        <v>21.472226159999998</v>
      </c>
      <c r="J162" s="4">
        <f t="shared" si="56"/>
        <v>27.46713605106107</v>
      </c>
      <c r="K162" s="76">
        <f>K30+K46+K63+K79+K95+K113+K129+K146</f>
        <v>20.64590547</v>
      </c>
      <c r="L162" s="4">
        <f t="shared" si="57"/>
        <v>-3.8483233356554742</v>
      </c>
      <c r="M162" s="30">
        <f>M30+M46+M63+M79+M95+M113+M129+M146</f>
        <v>25.12361123</v>
      </c>
      <c r="N162" s="4">
        <f t="shared" si="58"/>
        <v>21.688105501143724</v>
      </c>
      <c r="O162" s="76">
        <f>O30+O46+O63+O79+O95+O113+O129+O146</f>
        <v>54.06663771999999</v>
      </c>
      <c r="P162" s="4">
        <f t="shared" si="59"/>
        <v>115.20249308522668</v>
      </c>
    </row>
    <row r="163" spans="1:16" ht="29.25" customHeight="1">
      <c r="A163" s="5" t="s">
        <v>3</v>
      </c>
      <c r="B163" s="76">
        <f>SUM(B155:B162)</f>
        <v>14888.933141826998</v>
      </c>
      <c r="C163" s="76">
        <f>SUM(C155:C162)</f>
        <v>16738.960039041634</v>
      </c>
      <c r="D163" s="4">
        <f t="shared" si="60"/>
        <v>12.425516855988937</v>
      </c>
      <c r="E163" s="76">
        <f>SUM(E155:E162)</f>
        <v>14676.478069073912</v>
      </c>
      <c r="F163" s="4">
        <f t="shared" si="55"/>
        <v>-12.321446285535236</v>
      </c>
      <c r="G163" s="76">
        <f>SUM(G155:G162)</f>
        <v>16294.55623441091</v>
      </c>
      <c r="H163" s="4">
        <f t="shared" si="55"/>
        <v>11.024975867654458</v>
      </c>
      <c r="I163" s="76">
        <f>SUM(I155:I162)</f>
        <v>19593.82604914409</v>
      </c>
      <c r="J163" s="4">
        <f t="shared" si="56"/>
        <v>20.247681294724483</v>
      </c>
      <c r="K163" s="76">
        <f>SUM(K155:K162)</f>
        <v>22040.85364478</v>
      </c>
      <c r="L163" s="4">
        <f t="shared" si="57"/>
        <v>12.488768602407816</v>
      </c>
      <c r="M163" s="30">
        <f>SUM(M155:M162)</f>
        <v>23072.99350191963</v>
      </c>
      <c r="N163" s="4">
        <f t="shared" si="58"/>
        <v>4.68284883051286</v>
      </c>
      <c r="O163" s="76">
        <f>SUM(O155:O162)</f>
        <v>23483.144918520633</v>
      </c>
      <c r="P163" s="4">
        <f t="shared" si="59"/>
        <v>1.7776255021563552</v>
      </c>
    </row>
  </sheetData>
  <sheetProtection/>
  <mergeCells count="20">
    <mergeCell ref="A1:P1"/>
    <mergeCell ref="A2:P2"/>
    <mergeCell ref="A18:P18"/>
    <mergeCell ref="A19:P19"/>
    <mergeCell ref="A84:P84"/>
    <mergeCell ref="A117:P117"/>
    <mergeCell ref="A101:P101"/>
    <mergeCell ref="A51:P51"/>
    <mergeCell ref="A102:P102"/>
    <mergeCell ref="A67:P67"/>
    <mergeCell ref="A34:P34"/>
    <mergeCell ref="A35:P35"/>
    <mergeCell ref="A151:P151"/>
    <mergeCell ref="A52:P52"/>
    <mergeCell ref="A135:P135"/>
    <mergeCell ref="A134:P134"/>
    <mergeCell ref="A83:P83"/>
    <mergeCell ref="A118:P118"/>
    <mergeCell ref="A150:P150"/>
    <mergeCell ref="A68:P68"/>
  </mergeCells>
  <printOptions horizontalCentered="1"/>
  <pageMargins left="0.37" right="0.15748031496062992" top="0.39" bottom="0.2362204724409449" header="0.29" footer="0.2362204724409449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5" zoomScaleNormal="75" zoomScalePageLayoutView="0" workbookViewId="0" topLeftCell="B1">
      <selection activeCell="A17" sqref="A17:P17"/>
    </sheetView>
  </sheetViews>
  <sheetFormatPr defaultColWidth="9.140625" defaultRowHeight="31.5" customHeight="1"/>
  <cols>
    <col min="1" max="1" width="30.421875" style="2" customWidth="1"/>
    <col min="2" max="16" width="18.00390625" style="2" customWidth="1"/>
    <col min="17" max="16384" width="9.140625" style="2" customWidth="1"/>
  </cols>
  <sheetData>
    <row r="1" spans="1:16" ht="31.5" customHeight="1">
      <c r="A1" s="241" t="s">
        <v>115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1.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1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1.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31.5" customHeight="1">
      <c r="A6" s="132" t="s">
        <v>39</v>
      </c>
      <c r="B6" s="139">
        <f>B29</f>
        <v>4784.71739</v>
      </c>
      <c r="C6" s="139">
        <f>C29</f>
        <v>5045.999596</v>
      </c>
      <c r="D6" s="142">
        <f>(C6-B6)/B6*100</f>
        <v>5.460765698431352</v>
      </c>
      <c r="E6" s="139">
        <f>E29</f>
        <v>4385.5120289999995</v>
      </c>
      <c r="F6" s="142">
        <f aca="true" t="shared" si="0" ref="F6:H14">(E6-C6)/C6*100</f>
        <v>-13.08933055649813</v>
      </c>
      <c r="G6" s="139">
        <f>G29</f>
        <v>5052.203235999999</v>
      </c>
      <c r="H6" s="142">
        <f t="shared" si="0"/>
        <v>15.202129251758572</v>
      </c>
      <c r="I6" s="139">
        <f>I29</f>
        <v>6651.525712</v>
      </c>
      <c r="J6" s="142">
        <f>(I6-G6)/G6*100</f>
        <v>31.655941008149902</v>
      </c>
      <c r="K6" s="139">
        <f>K29</f>
        <v>6444.762607</v>
      </c>
      <c r="L6" s="142">
        <f>(K6-I6)/I6*100</f>
        <v>-3.108506438259409</v>
      </c>
      <c r="M6" s="137">
        <f>M29</f>
        <v>6727.903307999998</v>
      </c>
      <c r="N6" s="142">
        <f>(M6-K6)/K6*100</f>
        <v>4.393345702019563</v>
      </c>
      <c r="O6" s="139">
        <f>O29</f>
        <v>6719.609753292</v>
      </c>
      <c r="P6" s="142">
        <f>(O6-M6)/M6*100</f>
        <v>-0.12327101517847541</v>
      </c>
    </row>
    <row r="7" spans="1:16" ht="31.5" customHeight="1">
      <c r="A7" s="132" t="s">
        <v>323</v>
      </c>
      <c r="B7" s="139">
        <f>B44</f>
        <v>3275.720566</v>
      </c>
      <c r="C7" s="139">
        <f>C44</f>
        <v>3396.866439</v>
      </c>
      <c r="D7" s="142">
        <f aca="true" t="shared" si="1" ref="D7:D14">(C7-B7)/B7*100</f>
        <v>3.6982969260998906</v>
      </c>
      <c r="E7" s="139">
        <f>E44</f>
        <v>3374.4136879999996</v>
      </c>
      <c r="F7" s="142">
        <f t="shared" si="0"/>
        <v>-0.6609842159884892</v>
      </c>
      <c r="G7" s="139">
        <f>G44</f>
        <v>4294.58402</v>
      </c>
      <c r="H7" s="142">
        <f t="shared" si="0"/>
        <v>27.26904336810528</v>
      </c>
      <c r="I7" s="139">
        <f>I44</f>
        <v>5077.4587341</v>
      </c>
      <c r="J7" s="142">
        <f aca="true" t="shared" si="2" ref="J7:J14">(I7-G7)/G7*100</f>
        <v>18.229349116331864</v>
      </c>
      <c r="K7" s="139">
        <f>K44</f>
        <v>5316.951082</v>
      </c>
      <c r="L7" s="142">
        <f aca="true" t="shared" si="3" ref="L7:L14">(K7-I7)/I7*100</f>
        <v>4.7167758605614925</v>
      </c>
      <c r="M7" s="137">
        <f>M44</f>
        <v>5219.57678</v>
      </c>
      <c r="N7" s="142">
        <f aca="true" t="shared" si="4" ref="N7:N14">(M7-K7)/K7*100</f>
        <v>-1.8313936031807798</v>
      </c>
      <c r="O7" s="139">
        <f>O44</f>
        <v>4836.954182999999</v>
      </c>
      <c r="P7" s="142">
        <f aca="true" t="shared" si="5" ref="P7:P14">(O7-M7)/M7*100</f>
        <v>-7.3305291430161015</v>
      </c>
    </row>
    <row r="8" spans="1:16" ht="31.5" customHeight="1">
      <c r="A8" s="5" t="s">
        <v>40</v>
      </c>
      <c r="B8" s="76">
        <f>B60</f>
        <v>1092.7944699999998</v>
      </c>
      <c r="C8" s="76">
        <f>C60</f>
        <v>1100.184929</v>
      </c>
      <c r="D8" s="95">
        <f t="shared" si="1"/>
        <v>0.6762899340074618</v>
      </c>
      <c r="E8" s="76">
        <f>E60</f>
        <v>977.7797011399999</v>
      </c>
      <c r="F8" s="95">
        <f t="shared" si="0"/>
        <v>-11.125877535084838</v>
      </c>
      <c r="G8" s="76">
        <f>G60</f>
        <v>1083.6329368</v>
      </c>
      <c r="H8" s="95">
        <f t="shared" si="0"/>
        <v>10.825877806277322</v>
      </c>
      <c r="I8" s="76">
        <f>I60</f>
        <v>1239.133964</v>
      </c>
      <c r="J8" s="95">
        <f t="shared" si="2"/>
        <v>14.349972386332158</v>
      </c>
      <c r="K8" s="76">
        <f>K60</f>
        <v>1353.5209380000001</v>
      </c>
      <c r="L8" s="95">
        <f t="shared" si="3"/>
        <v>9.231203188939464</v>
      </c>
      <c r="M8" s="91">
        <f>M60</f>
        <v>1367.5586079999998</v>
      </c>
      <c r="N8" s="142">
        <f t="shared" si="4"/>
        <v>1.0371224859470705</v>
      </c>
      <c r="O8" s="76">
        <f>O60</f>
        <v>1242.943994</v>
      </c>
      <c r="P8" s="142">
        <f t="shared" si="5"/>
        <v>-9.112195504530792</v>
      </c>
    </row>
    <row r="9" spans="1:16" ht="31.5" customHeight="1">
      <c r="A9" s="5" t="s">
        <v>41</v>
      </c>
      <c r="B9" s="76">
        <f>B75</f>
        <v>382.46804000000003</v>
      </c>
      <c r="C9" s="76">
        <f>C75</f>
        <v>383.333559</v>
      </c>
      <c r="D9" s="95">
        <f t="shared" si="1"/>
        <v>0.22629838561150084</v>
      </c>
      <c r="E9" s="76">
        <f>E75</f>
        <v>390.7697699999999</v>
      </c>
      <c r="F9" s="95">
        <f t="shared" si="0"/>
        <v>1.9398799884358418</v>
      </c>
      <c r="G9" s="76">
        <f>G75</f>
        <v>449.69194369999997</v>
      </c>
      <c r="H9" s="95">
        <f t="shared" si="0"/>
        <v>15.078488210590113</v>
      </c>
      <c r="I9" s="76">
        <f>I75</f>
        <v>522.2655040000001</v>
      </c>
      <c r="J9" s="95">
        <f t="shared" si="2"/>
        <v>16.138505774169623</v>
      </c>
      <c r="K9" s="76">
        <f>K75</f>
        <v>598.2335189999999</v>
      </c>
      <c r="L9" s="95">
        <f t="shared" si="3"/>
        <v>14.54586114115624</v>
      </c>
      <c r="M9" s="91">
        <f>M75</f>
        <v>639.779841</v>
      </c>
      <c r="N9" s="142">
        <f t="shared" si="4"/>
        <v>6.944833527457386</v>
      </c>
      <c r="O9" s="76">
        <f>O75</f>
        <v>604.7929539999999</v>
      </c>
      <c r="P9" s="142">
        <f t="shared" si="5"/>
        <v>-5.468582277508824</v>
      </c>
    </row>
    <row r="10" spans="1:16" ht="31.5" customHeight="1">
      <c r="A10" s="5" t="s">
        <v>42</v>
      </c>
      <c r="B10" s="76">
        <f>B90</f>
        <v>224.50229299999998</v>
      </c>
      <c r="C10" s="76">
        <f>C90</f>
        <v>198.87315499999997</v>
      </c>
      <c r="D10" s="95">
        <f t="shared" si="1"/>
        <v>-11.415980504038778</v>
      </c>
      <c r="E10" s="76">
        <f>E90</f>
        <v>189.013196</v>
      </c>
      <c r="F10" s="95">
        <f t="shared" si="0"/>
        <v>-4.9579135001906</v>
      </c>
      <c r="G10" s="76">
        <f>G90</f>
        <v>251.80506099999997</v>
      </c>
      <c r="H10" s="95">
        <f t="shared" si="0"/>
        <v>33.220889508688046</v>
      </c>
      <c r="I10" s="76">
        <f>I90</f>
        <v>302.769629</v>
      </c>
      <c r="J10" s="95">
        <f t="shared" si="2"/>
        <v>20.239691687531273</v>
      </c>
      <c r="K10" s="76">
        <f>K90</f>
        <v>316.587583</v>
      </c>
      <c r="L10" s="95">
        <f t="shared" si="3"/>
        <v>4.563850755321297</v>
      </c>
      <c r="M10" s="91">
        <f>M90</f>
        <v>368.35511499999996</v>
      </c>
      <c r="N10" s="142">
        <f t="shared" si="4"/>
        <v>16.351725329669662</v>
      </c>
      <c r="O10" s="76">
        <f>O90</f>
        <v>364.52208900000005</v>
      </c>
      <c r="P10" s="142">
        <f t="shared" si="5"/>
        <v>-1.040579007569884</v>
      </c>
    </row>
    <row r="11" spans="1:16" ht="31.5" customHeight="1">
      <c r="A11" s="5" t="s">
        <v>43</v>
      </c>
      <c r="B11" s="76">
        <f>B105</f>
        <v>610.971187</v>
      </c>
      <c r="C11" s="76">
        <f>C105</f>
        <v>516.247525</v>
      </c>
      <c r="D11" s="95">
        <f t="shared" si="1"/>
        <v>-15.503785451015057</v>
      </c>
      <c r="E11" s="76">
        <f>E105</f>
        <v>482.553753</v>
      </c>
      <c r="F11" s="95">
        <f t="shared" si="0"/>
        <v>-6.526669934156105</v>
      </c>
      <c r="G11" s="76">
        <f>G105</f>
        <v>556.8095935020001</v>
      </c>
      <c r="H11" s="95">
        <f t="shared" si="0"/>
        <v>15.388097189247251</v>
      </c>
      <c r="I11" s="76">
        <f>I105</f>
        <v>643.4267240000001</v>
      </c>
      <c r="J11" s="95">
        <f t="shared" si="2"/>
        <v>15.555969492772203</v>
      </c>
      <c r="K11" s="76">
        <f>K105</f>
        <v>729.3973290000001</v>
      </c>
      <c r="L11" s="95">
        <f t="shared" si="3"/>
        <v>13.361366849288647</v>
      </c>
      <c r="M11" s="91">
        <f>M105</f>
        <v>737.154985</v>
      </c>
      <c r="N11" s="142">
        <f t="shared" si="4"/>
        <v>1.0635706619100989</v>
      </c>
      <c r="O11" s="76">
        <f>O105</f>
        <v>661.320011</v>
      </c>
      <c r="P11" s="142">
        <f t="shared" si="5"/>
        <v>-10.287521015678946</v>
      </c>
    </row>
    <row r="12" spans="1:16" ht="31.5" customHeight="1">
      <c r="A12" s="5" t="s">
        <v>44</v>
      </c>
      <c r="B12" s="76">
        <f>B120</f>
        <v>514.801526</v>
      </c>
      <c r="C12" s="76">
        <f>C120</f>
        <v>442.5458470000001</v>
      </c>
      <c r="D12" s="95">
        <f t="shared" si="1"/>
        <v>-14.035638076177706</v>
      </c>
      <c r="E12" s="76">
        <f>E120</f>
        <v>434.8673789999999</v>
      </c>
      <c r="F12" s="95">
        <f t="shared" si="0"/>
        <v>-1.735067236999781</v>
      </c>
      <c r="G12" s="76">
        <f>G120</f>
        <v>509.82915700000007</v>
      </c>
      <c r="H12" s="95">
        <f t="shared" si="0"/>
        <v>17.23784804746188</v>
      </c>
      <c r="I12" s="76">
        <f>I120</f>
        <v>549.339468</v>
      </c>
      <c r="J12" s="95">
        <f t="shared" si="2"/>
        <v>7.749715852363449</v>
      </c>
      <c r="K12" s="76">
        <f>K120</f>
        <v>596.6313999999999</v>
      </c>
      <c r="L12" s="95">
        <f t="shared" si="3"/>
        <v>8.608872064513642</v>
      </c>
      <c r="M12" s="91">
        <f>M120</f>
        <v>645.37314</v>
      </c>
      <c r="N12" s="142">
        <f t="shared" si="4"/>
        <v>8.169489570947853</v>
      </c>
      <c r="O12" s="76">
        <f>O120</f>
        <v>603.5889629999999</v>
      </c>
      <c r="P12" s="142">
        <f t="shared" si="5"/>
        <v>-6.474421448652187</v>
      </c>
    </row>
    <row r="13" spans="1:16" ht="31.5" customHeight="1">
      <c r="A13" s="5" t="s">
        <v>45</v>
      </c>
      <c r="B13" s="76">
        <f>B135</f>
        <v>526.306698</v>
      </c>
      <c r="C13" s="76">
        <f>C135</f>
        <v>485.89839399999994</v>
      </c>
      <c r="D13" s="95">
        <f t="shared" si="1"/>
        <v>-7.677710383233627</v>
      </c>
      <c r="E13" s="76">
        <f>E135</f>
        <v>461.00289899999996</v>
      </c>
      <c r="F13" s="95">
        <f t="shared" si="0"/>
        <v>-5.123601005357508</v>
      </c>
      <c r="G13" s="76">
        <f>G135</f>
        <v>556.05241</v>
      </c>
      <c r="H13" s="95">
        <f t="shared" si="0"/>
        <v>20.617985528112712</v>
      </c>
      <c r="I13" s="76">
        <f>I135</f>
        <v>602.0269120000002</v>
      </c>
      <c r="J13" s="95">
        <f t="shared" si="2"/>
        <v>8.268015959143158</v>
      </c>
      <c r="K13" s="76">
        <f>K135</f>
        <v>644.5314669999999</v>
      </c>
      <c r="L13" s="95">
        <f t="shared" si="3"/>
        <v>7.06024168567397</v>
      </c>
      <c r="M13" s="91">
        <f>M135</f>
        <v>631.7168730000001</v>
      </c>
      <c r="N13" s="142">
        <f t="shared" si="4"/>
        <v>-1.988203005765711</v>
      </c>
      <c r="O13" s="76">
        <f>O135</f>
        <v>572.054687</v>
      </c>
      <c r="P13" s="142">
        <f t="shared" si="5"/>
        <v>-9.444450283030532</v>
      </c>
    </row>
    <row r="14" spans="1:16" ht="31.5" customHeight="1">
      <c r="A14" s="3" t="s">
        <v>137</v>
      </c>
      <c r="B14" s="76">
        <f>SUM(B6:B13)</f>
        <v>11412.282169999997</v>
      </c>
      <c r="C14" s="76">
        <f>SUM(C6:C13)</f>
        <v>11569.949443999998</v>
      </c>
      <c r="D14" s="95">
        <f t="shared" si="1"/>
        <v>1.381557795814659</v>
      </c>
      <c r="E14" s="76">
        <f>SUM(E6:E13)</f>
        <v>10695.91241514</v>
      </c>
      <c r="F14" s="95">
        <f t="shared" si="0"/>
        <v>-7.554372066104932</v>
      </c>
      <c r="G14" s="76">
        <f>SUM(G6:G13)</f>
        <v>12754.608358001999</v>
      </c>
      <c r="H14" s="95">
        <f t="shared" si="0"/>
        <v>19.24750187695935</v>
      </c>
      <c r="I14" s="76">
        <f>SUM(I6:I13)</f>
        <v>15587.946647100001</v>
      </c>
      <c r="J14" s="95">
        <f t="shared" si="2"/>
        <v>22.214231982438097</v>
      </c>
      <c r="K14" s="76">
        <f>SUM(K6:K13)</f>
        <v>16000.615925</v>
      </c>
      <c r="L14" s="95">
        <f t="shared" si="3"/>
        <v>2.6473613699259877</v>
      </c>
      <c r="M14" s="91">
        <f>SUM(M6:M13)</f>
        <v>16337.418649999996</v>
      </c>
      <c r="N14" s="142">
        <f t="shared" si="4"/>
        <v>2.1049360010808202</v>
      </c>
      <c r="O14" s="76">
        <f>SUM(O6:O13)</f>
        <v>15605.786634291999</v>
      </c>
      <c r="P14" s="142">
        <f t="shared" si="5"/>
        <v>-4.478259579324653</v>
      </c>
    </row>
    <row r="16" spans="1:16" ht="31.5" customHeight="1">
      <c r="A16" s="241" t="s">
        <v>307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</row>
    <row r="17" spans="1:16" ht="31.5" customHeight="1">
      <c r="A17" s="241" t="s">
        <v>325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</row>
    <row r="18" spans="1:16" ht="31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1.5" customHeight="1">
      <c r="A19" s="1"/>
      <c r="B19" s="1"/>
      <c r="C19" s="1"/>
      <c r="D19" s="1"/>
      <c r="E19" s="1"/>
      <c r="F19" s="1" t="s">
        <v>61</v>
      </c>
      <c r="G19" s="1"/>
      <c r="H19" s="1"/>
      <c r="I19" s="1"/>
      <c r="J19" s="1" t="s">
        <v>61</v>
      </c>
      <c r="K19" s="1"/>
      <c r="L19" s="1" t="s">
        <v>61</v>
      </c>
      <c r="M19" s="1"/>
      <c r="N19" s="1"/>
      <c r="O19" s="1"/>
      <c r="P19" s="1" t="s">
        <v>0</v>
      </c>
    </row>
    <row r="20" spans="1:16" ht="31.5" customHeight="1">
      <c r="A20" s="3" t="s">
        <v>1</v>
      </c>
      <c r="B20" s="3">
        <v>2550</v>
      </c>
      <c r="C20" s="3">
        <v>2551</v>
      </c>
      <c r="D20" s="4" t="s">
        <v>2</v>
      </c>
      <c r="E20" s="3">
        <v>2552</v>
      </c>
      <c r="F20" s="4" t="s">
        <v>2</v>
      </c>
      <c r="G20" s="3">
        <v>2553</v>
      </c>
      <c r="H20" s="4" t="s">
        <v>2</v>
      </c>
      <c r="I20" s="3">
        <v>2554</v>
      </c>
      <c r="J20" s="4" t="s">
        <v>2</v>
      </c>
      <c r="K20" s="3">
        <v>2555</v>
      </c>
      <c r="L20" s="4" t="s">
        <v>2</v>
      </c>
      <c r="M20" s="3">
        <v>2556</v>
      </c>
      <c r="N20" s="4" t="s">
        <v>2</v>
      </c>
      <c r="O20" s="3">
        <v>2557</v>
      </c>
      <c r="P20" s="4" t="s">
        <v>2</v>
      </c>
    </row>
    <row r="21" spans="1:16" ht="31.5" customHeight="1">
      <c r="A21" s="5" t="s">
        <v>4</v>
      </c>
      <c r="B21" s="76">
        <v>673.222565</v>
      </c>
      <c r="C21" s="76">
        <v>769.961188</v>
      </c>
      <c r="D21" s="4">
        <f>(C21-B21)/B21*100</f>
        <v>14.369486114892771</v>
      </c>
      <c r="E21" s="76">
        <v>849.53351</v>
      </c>
      <c r="F21" s="4">
        <f aca="true" t="shared" si="6" ref="F21:H29">(E21-C21)/C21*100</f>
        <v>10.334588709164908</v>
      </c>
      <c r="G21" s="76">
        <v>1047.9989730000002</v>
      </c>
      <c r="H21" s="4">
        <f t="shared" si="6"/>
        <v>23.36169917535098</v>
      </c>
      <c r="I21" s="76">
        <v>1130.334368</v>
      </c>
      <c r="J21" s="4">
        <f aca="true" t="shared" si="7" ref="J21:J29">(I21-G21)/G21*100</f>
        <v>7.856438519620555</v>
      </c>
      <c r="K21" s="76">
        <v>1202.973561</v>
      </c>
      <c r="L21" s="95">
        <f aca="true" t="shared" si="8" ref="L21:L29">(K21-I21)/I21*100</f>
        <v>6.426345606789511</v>
      </c>
      <c r="M21" s="76">
        <v>795.379494</v>
      </c>
      <c r="N21" s="95">
        <f aca="true" t="shared" si="9" ref="N21:N29">(M21-K21)/K21*100</f>
        <v>-33.882213226795926</v>
      </c>
      <c r="O21" s="76">
        <v>716.6359980000002</v>
      </c>
      <c r="P21" s="95">
        <f aca="true" t="shared" si="10" ref="P21:P29">(O21-M21)/M21*100</f>
        <v>-9.900116434231307</v>
      </c>
    </row>
    <row r="22" spans="1:16" ht="31.5" customHeight="1">
      <c r="A22" s="5" t="s">
        <v>5</v>
      </c>
      <c r="B22" s="76">
        <v>531.024313</v>
      </c>
      <c r="C22" s="76">
        <v>457.45660100000003</v>
      </c>
      <c r="D22" s="4">
        <f aca="true" t="shared" si="11" ref="D22:D29">(C22-B22)/B22*100</f>
        <v>-13.853925366313682</v>
      </c>
      <c r="E22" s="76">
        <v>478.983712</v>
      </c>
      <c r="F22" s="4">
        <f t="shared" si="6"/>
        <v>4.705825853849683</v>
      </c>
      <c r="G22" s="76">
        <v>466.041212</v>
      </c>
      <c r="H22" s="4">
        <f t="shared" si="6"/>
        <v>-2.7020751803769167</v>
      </c>
      <c r="I22" s="76">
        <v>591.906463</v>
      </c>
      <c r="J22" s="4">
        <f t="shared" si="7"/>
        <v>27.007322047733425</v>
      </c>
      <c r="K22" s="76">
        <v>536.148823</v>
      </c>
      <c r="L22" s="95">
        <f t="shared" si="8"/>
        <v>-9.420008647548766</v>
      </c>
      <c r="M22" s="76">
        <v>530.743753</v>
      </c>
      <c r="N22" s="95">
        <f t="shared" si="9"/>
        <v>-1.0081286702740786</v>
      </c>
      <c r="O22" s="76">
        <v>597.1461800000001</v>
      </c>
      <c r="P22" s="95">
        <f t="shared" si="10"/>
        <v>12.511202746083026</v>
      </c>
    </row>
    <row r="23" spans="1:16" ht="31.5" customHeight="1">
      <c r="A23" s="5" t="s">
        <v>6</v>
      </c>
      <c r="B23" s="78">
        <v>0</v>
      </c>
      <c r="C23" s="78">
        <v>0.014415</v>
      </c>
      <c r="D23" s="4" t="e">
        <f t="shared" si="11"/>
        <v>#DIV/0!</v>
      </c>
      <c r="E23" s="78">
        <v>0</v>
      </c>
      <c r="F23" s="4">
        <f t="shared" si="6"/>
        <v>-100</v>
      </c>
      <c r="G23" s="78">
        <v>0</v>
      </c>
      <c r="H23" s="4" t="e">
        <f t="shared" si="6"/>
        <v>#DIV/0!</v>
      </c>
      <c r="I23" s="78">
        <v>0</v>
      </c>
      <c r="J23" s="4" t="e">
        <f t="shared" si="7"/>
        <v>#DIV/0!</v>
      </c>
      <c r="K23" s="78">
        <v>0</v>
      </c>
      <c r="L23" s="95" t="e">
        <f t="shared" si="8"/>
        <v>#DIV/0!</v>
      </c>
      <c r="M23" s="78">
        <v>0</v>
      </c>
      <c r="N23" s="95" t="e">
        <f t="shared" si="9"/>
        <v>#DIV/0!</v>
      </c>
      <c r="O23" s="78">
        <v>0</v>
      </c>
      <c r="P23" s="95" t="e">
        <f t="shared" si="10"/>
        <v>#DIV/0!</v>
      </c>
    </row>
    <row r="24" spans="1:16" ht="31.5" customHeight="1">
      <c r="A24" s="5" t="s">
        <v>7</v>
      </c>
      <c r="B24" s="76">
        <v>3478.0694529999996</v>
      </c>
      <c r="C24" s="76">
        <v>3734.327004999999</v>
      </c>
      <c r="D24" s="4">
        <f t="shared" si="11"/>
        <v>7.367810087258761</v>
      </c>
      <c r="E24" s="76">
        <v>2991.879758</v>
      </c>
      <c r="F24" s="4">
        <f t="shared" si="6"/>
        <v>-19.881688079429438</v>
      </c>
      <c r="G24" s="76">
        <v>3447.407138</v>
      </c>
      <c r="H24" s="4">
        <f t="shared" si="6"/>
        <v>15.225457466395948</v>
      </c>
      <c r="I24" s="76">
        <v>4808.53411</v>
      </c>
      <c r="J24" s="4">
        <f t="shared" si="7"/>
        <v>39.48262904594588</v>
      </c>
      <c r="K24" s="76">
        <v>4557.731838</v>
      </c>
      <c r="L24" s="95">
        <f t="shared" si="8"/>
        <v>-5.215774002276962</v>
      </c>
      <c r="M24" s="76">
        <v>5220.358742999999</v>
      </c>
      <c r="N24" s="95">
        <f t="shared" si="9"/>
        <v>14.538523295191707</v>
      </c>
      <c r="O24" s="76">
        <v>5218.979114292</v>
      </c>
      <c r="P24" s="95">
        <f t="shared" si="10"/>
        <v>-0.026427852489036566</v>
      </c>
    </row>
    <row r="25" spans="1:16" ht="31.5" customHeight="1">
      <c r="A25" s="5" t="s">
        <v>8</v>
      </c>
      <c r="B25" s="76">
        <v>66.35475299999999</v>
      </c>
      <c r="C25" s="76">
        <v>47.25500600000001</v>
      </c>
      <c r="D25" s="4">
        <f t="shared" si="11"/>
        <v>-28.784293718944266</v>
      </c>
      <c r="E25" s="76">
        <v>30.231247000000003</v>
      </c>
      <c r="F25" s="4">
        <f t="shared" si="6"/>
        <v>-36.02530280072338</v>
      </c>
      <c r="G25" s="76">
        <v>50.939116</v>
      </c>
      <c r="H25" s="4">
        <f t="shared" si="6"/>
        <v>68.49822966283855</v>
      </c>
      <c r="I25" s="76">
        <v>75.74957800000001</v>
      </c>
      <c r="J25" s="4">
        <f t="shared" si="7"/>
        <v>48.70611025130474</v>
      </c>
      <c r="K25" s="76">
        <v>102.488547</v>
      </c>
      <c r="L25" s="95">
        <f t="shared" si="8"/>
        <v>35.29916562703488</v>
      </c>
      <c r="M25" s="76">
        <v>126.18163199999998</v>
      </c>
      <c r="N25" s="95">
        <f t="shared" si="9"/>
        <v>23.117787980738942</v>
      </c>
      <c r="O25" s="76">
        <v>136.154763</v>
      </c>
      <c r="P25" s="95">
        <f t="shared" si="10"/>
        <v>7.903789832104902</v>
      </c>
    </row>
    <row r="26" spans="1:16" ht="31.5" customHeight="1">
      <c r="A26" s="5" t="s">
        <v>9</v>
      </c>
      <c r="B26" s="78">
        <v>0</v>
      </c>
      <c r="C26" s="78">
        <v>0</v>
      </c>
      <c r="D26" s="4" t="e">
        <f t="shared" si="11"/>
        <v>#DIV/0!</v>
      </c>
      <c r="E26" s="78">
        <v>0</v>
      </c>
      <c r="F26" s="4" t="e">
        <f t="shared" si="6"/>
        <v>#DIV/0!</v>
      </c>
      <c r="G26" s="78">
        <v>0</v>
      </c>
      <c r="H26" s="4" t="e">
        <f t="shared" si="6"/>
        <v>#DIV/0!</v>
      </c>
      <c r="I26" s="78">
        <v>0</v>
      </c>
      <c r="J26" s="4" t="e">
        <f t="shared" si="7"/>
        <v>#DIV/0!</v>
      </c>
      <c r="K26" s="78">
        <v>0</v>
      </c>
      <c r="L26" s="95" t="e">
        <f t="shared" si="8"/>
        <v>#DIV/0!</v>
      </c>
      <c r="M26" s="78">
        <v>0</v>
      </c>
      <c r="N26" s="95" t="e">
        <f t="shared" si="9"/>
        <v>#DIV/0!</v>
      </c>
      <c r="O26" s="78">
        <v>0</v>
      </c>
      <c r="P26" s="95" t="e">
        <f t="shared" si="10"/>
        <v>#DIV/0!</v>
      </c>
    </row>
    <row r="27" spans="1:16" ht="31.5" customHeight="1">
      <c r="A27" s="5" t="s">
        <v>10</v>
      </c>
      <c r="B27" s="76">
        <v>34.748498</v>
      </c>
      <c r="C27" s="76">
        <v>34.873145</v>
      </c>
      <c r="D27" s="4">
        <f t="shared" si="11"/>
        <v>0.35871190749022613</v>
      </c>
      <c r="E27" s="76">
        <v>32.986326000000005</v>
      </c>
      <c r="F27" s="4">
        <f t="shared" si="6"/>
        <v>-5.4105214771997066</v>
      </c>
      <c r="G27" s="76">
        <v>38.144501</v>
      </c>
      <c r="H27" s="4">
        <f t="shared" si="6"/>
        <v>15.6373128671559</v>
      </c>
      <c r="I27" s="76">
        <v>43.672308</v>
      </c>
      <c r="J27" s="4">
        <f t="shared" si="7"/>
        <v>14.491753346045877</v>
      </c>
      <c r="K27" s="76">
        <v>44.199742</v>
      </c>
      <c r="L27" s="95">
        <f t="shared" si="8"/>
        <v>1.2077080973142054</v>
      </c>
      <c r="M27" s="76">
        <v>53.842871</v>
      </c>
      <c r="N27" s="95">
        <f t="shared" si="9"/>
        <v>21.817161285692578</v>
      </c>
      <c r="O27" s="76">
        <v>49.249503</v>
      </c>
      <c r="P27" s="95">
        <f t="shared" si="10"/>
        <v>-8.531060685824137</v>
      </c>
    </row>
    <row r="28" spans="1:16" ht="31.5" customHeight="1">
      <c r="A28" s="5" t="s">
        <v>11</v>
      </c>
      <c r="B28" s="76">
        <v>1.2978079999999999</v>
      </c>
      <c r="C28" s="76">
        <v>2.1122360000000002</v>
      </c>
      <c r="D28" s="4">
        <f t="shared" si="11"/>
        <v>62.75412079444729</v>
      </c>
      <c r="E28" s="76">
        <v>1.8974760000000002</v>
      </c>
      <c r="F28" s="4">
        <f t="shared" si="6"/>
        <v>-10.167424473401649</v>
      </c>
      <c r="G28" s="76">
        <v>1.672296</v>
      </c>
      <c r="H28" s="4">
        <f t="shared" si="6"/>
        <v>-11.867343776680187</v>
      </c>
      <c r="I28" s="76">
        <v>1.328885</v>
      </c>
      <c r="J28" s="4">
        <f t="shared" si="7"/>
        <v>-20.535299970818556</v>
      </c>
      <c r="K28" s="76">
        <v>1.220096</v>
      </c>
      <c r="L28" s="95">
        <f t="shared" si="8"/>
        <v>-8.186487167813619</v>
      </c>
      <c r="M28" s="76">
        <v>1.396815</v>
      </c>
      <c r="N28" s="95">
        <f t="shared" si="9"/>
        <v>14.484024207931165</v>
      </c>
      <c r="O28" s="76">
        <v>1.444195</v>
      </c>
      <c r="P28" s="95">
        <f t="shared" si="10"/>
        <v>3.3920025200187554</v>
      </c>
    </row>
    <row r="29" spans="1:16" ht="31.5" customHeight="1">
      <c r="A29" s="3" t="s">
        <v>3</v>
      </c>
      <c r="B29" s="76">
        <f>SUM(B21:B28)</f>
        <v>4784.71739</v>
      </c>
      <c r="C29" s="76">
        <f>SUM(C21:C28)</f>
        <v>5045.999596</v>
      </c>
      <c r="D29" s="4">
        <f t="shared" si="11"/>
        <v>5.460765698431352</v>
      </c>
      <c r="E29" s="76">
        <f>SUM(E21:E28)</f>
        <v>4385.5120289999995</v>
      </c>
      <c r="F29" s="4">
        <f t="shared" si="6"/>
        <v>-13.08933055649813</v>
      </c>
      <c r="G29" s="76">
        <f>SUM(G21:G28)</f>
        <v>5052.203235999999</v>
      </c>
      <c r="H29" s="4">
        <f t="shared" si="6"/>
        <v>15.202129251758572</v>
      </c>
      <c r="I29" s="76">
        <v>6651.525712</v>
      </c>
      <c r="J29" s="4">
        <f t="shared" si="7"/>
        <v>31.655941008149902</v>
      </c>
      <c r="K29" s="76">
        <f>SUM(K21:K28)</f>
        <v>6444.762607</v>
      </c>
      <c r="L29" s="95">
        <f t="shared" si="8"/>
        <v>-3.108506438259409</v>
      </c>
      <c r="M29" s="76">
        <f>SUM(M21:M28)</f>
        <v>6727.903307999998</v>
      </c>
      <c r="N29" s="95">
        <f t="shared" si="9"/>
        <v>4.393345702019563</v>
      </c>
      <c r="O29" s="76">
        <f>SUM(O21:O28)</f>
        <v>6719.609753292</v>
      </c>
      <c r="P29" s="95">
        <f t="shared" si="10"/>
        <v>-0.12327101517847541</v>
      </c>
    </row>
    <row r="30" spans="1:16" ht="31.5" customHeight="1">
      <c r="A30" s="19"/>
      <c r="B30" s="77"/>
      <c r="C30" s="77"/>
      <c r="D30" s="77"/>
      <c r="E30" s="77"/>
      <c r="F30" s="13"/>
      <c r="G30" s="13"/>
      <c r="H30" s="13"/>
      <c r="I30" s="77"/>
      <c r="J30" s="13"/>
      <c r="K30" s="77"/>
      <c r="L30" s="13"/>
      <c r="M30" s="13"/>
      <c r="N30" s="13"/>
      <c r="O30" s="77"/>
      <c r="P30" s="13"/>
    </row>
    <row r="31" spans="1:16" ht="31.5" customHeight="1">
      <c r="A31" s="242" t="s">
        <v>308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</row>
    <row r="32" spans="1:16" ht="31.5" customHeight="1">
      <c r="A32" s="241" t="s">
        <v>325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</row>
    <row r="33" spans="1:16" ht="31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1.5" customHeight="1">
      <c r="A34" s="1"/>
      <c r="B34" s="1"/>
      <c r="C34" s="1"/>
      <c r="D34" s="1"/>
      <c r="E34" s="1"/>
      <c r="F34" s="1" t="s">
        <v>61</v>
      </c>
      <c r="G34" s="1"/>
      <c r="H34" s="1"/>
      <c r="I34" s="1"/>
      <c r="J34" s="1" t="s">
        <v>61</v>
      </c>
      <c r="K34" s="1"/>
      <c r="L34" s="1" t="s">
        <v>61</v>
      </c>
      <c r="M34" s="1"/>
      <c r="N34" s="1"/>
      <c r="O34" s="1"/>
      <c r="P34" s="1" t="s">
        <v>0</v>
      </c>
    </row>
    <row r="35" spans="1:16" ht="31.5" customHeight="1">
      <c r="A35" s="3" t="s">
        <v>1</v>
      </c>
      <c r="B35" s="3">
        <v>2550</v>
      </c>
      <c r="C35" s="3">
        <v>2551</v>
      </c>
      <c r="D35" s="4" t="s">
        <v>2</v>
      </c>
      <c r="E35" s="3">
        <v>2552</v>
      </c>
      <c r="F35" s="4" t="s">
        <v>2</v>
      </c>
      <c r="G35" s="3">
        <v>2553</v>
      </c>
      <c r="H35" s="4" t="s">
        <v>2</v>
      </c>
      <c r="I35" s="3">
        <v>2554</v>
      </c>
      <c r="J35" s="4" t="s">
        <v>2</v>
      </c>
      <c r="K35" s="3">
        <v>2555</v>
      </c>
      <c r="L35" s="4" t="s">
        <v>2</v>
      </c>
      <c r="M35" s="3">
        <v>2556</v>
      </c>
      <c r="N35" s="4" t="s">
        <v>2</v>
      </c>
      <c r="O35" s="3">
        <v>2557</v>
      </c>
      <c r="P35" s="4" t="s">
        <v>2</v>
      </c>
    </row>
    <row r="36" spans="1:16" ht="31.5" customHeight="1">
      <c r="A36" s="5" t="s">
        <v>4</v>
      </c>
      <c r="B36" s="76">
        <v>958.837385</v>
      </c>
      <c r="C36" s="76">
        <v>936.354646</v>
      </c>
      <c r="D36" s="4">
        <f>(C36-B36)/B36*100</f>
        <v>-2.34479165619935</v>
      </c>
      <c r="E36" s="76">
        <v>874.558144</v>
      </c>
      <c r="F36" s="4">
        <f aca="true" t="shared" si="12" ref="F36:H44">(E36-C36)/C36*100</f>
        <v>-6.599689793176935</v>
      </c>
      <c r="G36" s="76">
        <v>911.11601</v>
      </c>
      <c r="H36" s="4">
        <f t="shared" si="12"/>
        <v>4.180152714923434</v>
      </c>
      <c r="I36" s="76">
        <v>1087.7656470000002</v>
      </c>
      <c r="J36" s="4">
        <f aca="true" t="shared" si="13" ref="J36:J44">(I36-G36)/G36*100</f>
        <v>19.388270545262422</v>
      </c>
      <c r="K36" s="76">
        <v>1247.733876</v>
      </c>
      <c r="L36" s="95">
        <f aca="true" t="shared" si="14" ref="L36:L44">(K36-I36)/I36*100</f>
        <v>14.706129894907392</v>
      </c>
      <c r="M36" s="76">
        <v>1169.8827650000003</v>
      </c>
      <c r="N36" s="95">
        <f aca="true" t="shared" si="15" ref="N36:N44">(M36-K36)/K36*100</f>
        <v>-6.239400283782928</v>
      </c>
      <c r="O36" s="76">
        <v>966.279567</v>
      </c>
      <c r="P36" s="95">
        <f aca="true" t="shared" si="16" ref="P36:P44">(O36-M36)/M36*100</f>
        <v>-17.403726603323385</v>
      </c>
    </row>
    <row r="37" spans="1:16" ht="31.5" customHeight="1">
      <c r="A37" s="5" t="s">
        <v>14</v>
      </c>
      <c r="B37" s="76">
        <v>866.581187</v>
      </c>
      <c r="C37" s="76">
        <v>1046.022522</v>
      </c>
      <c r="D37" s="4">
        <f aca="true" t="shared" si="17" ref="D37:D44">(C37-B37)/B37*100</f>
        <v>20.706811743883378</v>
      </c>
      <c r="E37" s="76">
        <v>1116.834818</v>
      </c>
      <c r="F37" s="4">
        <f t="shared" si="12"/>
        <v>6.769672211704067</v>
      </c>
      <c r="G37" s="76">
        <v>1807.7160860000004</v>
      </c>
      <c r="H37" s="4">
        <f t="shared" si="12"/>
        <v>61.86064911883865</v>
      </c>
      <c r="I37" s="76">
        <v>2214.564203</v>
      </c>
      <c r="J37" s="4">
        <f t="shared" si="13"/>
        <v>22.506195533185043</v>
      </c>
      <c r="K37" s="76">
        <v>2062.9459199999997</v>
      </c>
      <c r="L37" s="95">
        <f t="shared" si="14"/>
        <v>-6.84641622918892</v>
      </c>
      <c r="M37" s="76">
        <v>1851.7612650000003</v>
      </c>
      <c r="N37" s="95">
        <f t="shared" si="15"/>
        <v>-10.237042714139562</v>
      </c>
      <c r="O37" s="76">
        <v>1616.964452</v>
      </c>
      <c r="P37" s="95">
        <f t="shared" si="16"/>
        <v>-12.679648151080661</v>
      </c>
    </row>
    <row r="38" spans="1:16" ht="31.5" customHeight="1">
      <c r="A38" s="5" t="s">
        <v>13</v>
      </c>
      <c r="B38" s="78">
        <v>0.010165</v>
      </c>
      <c r="C38" s="78">
        <v>0.003267999999999999</v>
      </c>
      <c r="D38" s="4">
        <f t="shared" si="17"/>
        <v>-67.85046728971965</v>
      </c>
      <c r="E38" s="78">
        <v>0</v>
      </c>
      <c r="F38" s="4">
        <f t="shared" si="12"/>
        <v>-100</v>
      </c>
      <c r="G38" s="78">
        <v>0</v>
      </c>
      <c r="H38" s="4" t="e">
        <f t="shared" si="12"/>
        <v>#DIV/0!</v>
      </c>
      <c r="I38" s="78">
        <v>0</v>
      </c>
      <c r="J38" s="4" t="e">
        <f t="shared" si="13"/>
        <v>#DIV/0!</v>
      </c>
      <c r="K38" s="78">
        <v>0</v>
      </c>
      <c r="L38" s="95" t="e">
        <f t="shared" si="14"/>
        <v>#DIV/0!</v>
      </c>
      <c r="M38" s="78">
        <v>0</v>
      </c>
      <c r="N38" s="95" t="e">
        <f t="shared" si="15"/>
        <v>#DIV/0!</v>
      </c>
      <c r="O38" s="78">
        <v>0</v>
      </c>
      <c r="P38" s="95" t="e">
        <f t="shared" si="16"/>
        <v>#DIV/0!</v>
      </c>
    </row>
    <row r="39" spans="1:16" ht="31.5" customHeight="1">
      <c r="A39" s="5" t="s">
        <v>7</v>
      </c>
      <c r="B39" s="76">
        <v>1196.912593</v>
      </c>
      <c r="C39" s="76">
        <v>1223.6449539999999</v>
      </c>
      <c r="D39" s="4">
        <f t="shared" si="17"/>
        <v>2.233443039729122</v>
      </c>
      <c r="E39" s="76">
        <v>1237.1245959999997</v>
      </c>
      <c r="F39" s="4">
        <f t="shared" si="12"/>
        <v>1.1015974818460115</v>
      </c>
      <c r="G39" s="76">
        <v>1360.202668</v>
      </c>
      <c r="H39" s="4">
        <f t="shared" si="12"/>
        <v>9.948720799663114</v>
      </c>
      <c r="I39" s="76">
        <v>1390.0142630999997</v>
      </c>
      <c r="J39" s="4">
        <f t="shared" si="13"/>
        <v>2.1917024426833245</v>
      </c>
      <c r="K39" s="76">
        <v>1601.91537</v>
      </c>
      <c r="L39" s="95">
        <f t="shared" si="14"/>
        <v>15.24452752214355</v>
      </c>
      <c r="M39" s="76">
        <v>1682.8221219999998</v>
      </c>
      <c r="N39" s="95">
        <f t="shared" si="15"/>
        <v>5.050625864211533</v>
      </c>
      <c r="O39" s="76">
        <v>1726.9065389999998</v>
      </c>
      <c r="P39" s="95">
        <f t="shared" si="16"/>
        <v>2.619671825302998</v>
      </c>
    </row>
    <row r="40" spans="1:16" ht="31.5" customHeight="1">
      <c r="A40" s="5" t="s">
        <v>8</v>
      </c>
      <c r="B40" s="76">
        <v>162.94148399999997</v>
      </c>
      <c r="C40" s="76">
        <v>97.10128700000001</v>
      </c>
      <c r="D40" s="4">
        <f t="shared" si="17"/>
        <v>-40.40726485589144</v>
      </c>
      <c r="E40" s="76">
        <v>60.761283</v>
      </c>
      <c r="F40" s="4">
        <f t="shared" si="12"/>
        <v>-37.42484278297981</v>
      </c>
      <c r="G40" s="76">
        <v>109.58353299999999</v>
      </c>
      <c r="H40" s="4">
        <f t="shared" si="12"/>
        <v>80.35092017395353</v>
      </c>
      <c r="I40" s="76">
        <v>255.16236799999996</v>
      </c>
      <c r="J40" s="4">
        <f t="shared" si="13"/>
        <v>132.8473640286812</v>
      </c>
      <c r="K40" s="76">
        <v>260.290839</v>
      </c>
      <c r="L40" s="95">
        <f t="shared" si="14"/>
        <v>2.0098853291720697</v>
      </c>
      <c r="M40" s="76">
        <v>364.999321</v>
      </c>
      <c r="N40" s="95">
        <f t="shared" si="15"/>
        <v>40.22749413781712</v>
      </c>
      <c r="O40" s="76">
        <v>411.881056</v>
      </c>
      <c r="P40" s="95">
        <f t="shared" si="16"/>
        <v>12.84433485288593</v>
      </c>
    </row>
    <row r="41" spans="1:16" ht="31.5" customHeight="1">
      <c r="A41" s="5" t="s">
        <v>9</v>
      </c>
      <c r="B41" s="78">
        <v>0</v>
      </c>
      <c r="C41" s="78">
        <v>0</v>
      </c>
      <c r="D41" s="4" t="e">
        <f t="shared" si="17"/>
        <v>#DIV/0!</v>
      </c>
      <c r="E41" s="78">
        <v>0</v>
      </c>
      <c r="F41" s="4" t="e">
        <f t="shared" si="12"/>
        <v>#DIV/0!</v>
      </c>
      <c r="G41" s="78">
        <v>0</v>
      </c>
      <c r="H41" s="4" t="e">
        <f t="shared" si="12"/>
        <v>#DIV/0!</v>
      </c>
      <c r="I41" s="78">
        <v>0</v>
      </c>
      <c r="J41" s="4" t="e">
        <f t="shared" si="13"/>
        <v>#DIV/0!</v>
      </c>
      <c r="K41" s="78">
        <v>0</v>
      </c>
      <c r="L41" s="95" t="e">
        <f t="shared" si="14"/>
        <v>#DIV/0!</v>
      </c>
      <c r="M41" s="78">
        <v>0</v>
      </c>
      <c r="N41" s="95" t="e">
        <f t="shared" si="15"/>
        <v>#DIV/0!</v>
      </c>
      <c r="O41" s="78">
        <v>0</v>
      </c>
      <c r="P41" s="95" t="e">
        <f t="shared" si="16"/>
        <v>#DIV/0!</v>
      </c>
    </row>
    <row r="42" spans="1:16" ht="31.5" customHeight="1">
      <c r="A42" s="5" t="s">
        <v>10</v>
      </c>
      <c r="B42" s="76">
        <v>88.360741</v>
      </c>
      <c r="C42" s="76">
        <v>91.611362</v>
      </c>
      <c r="D42" s="4">
        <f t="shared" si="17"/>
        <v>3.678806858353525</v>
      </c>
      <c r="E42" s="76">
        <v>83.39872399999999</v>
      </c>
      <c r="F42" s="4">
        <f t="shared" si="12"/>
        <v>-8.964650039806212</v>
      </c>
      <c r="G42" s="76">
        <v>104.011138</v>
      </c>
      <c r="H42" s="4">
        <f t="shared" si="12"/>
        <v>24.715502841506325</v>
      </c>
      <c r="I42" s="76">
        <v>127.75290600000001</v>
      </c>
      <c r="J42" s="4">
        <f t="shared" si="13"/>
        <v>22.826178481000763</v>
      </c>
      <c r="K42" s="76">
        <v>141.932805</v>
      </c>
      <c r="L42" s="95">
        <f t="shared" si="14"/>
        <v>11.099472758764477</v>
      </c>
      <c r="M42" s="76">
        <v>147.92352999999997</v>
      </c>
      <c r="N42" s="95">
        <f t="shared" si="15"/>
        <v>4.220817731320092</v>
      </c>
      <c r="O42" s="76">
        <v>112.69968299999998</v>
      </c>
      <c r="P42" s="95">
        <f t="shared" si="16"/>
        <v>-23.81220012799857</v>
      </c>
    </row>
    <row r="43" spans="1:16" ht="31.5" customHeight="1">
      <c r="A43" s="5" t="s">
        <v>11</v>
      </c>
      <c r="B43" s="76">
        <v>2.077011</v>
      </c>
      <c r="C43" s="76">
        <v>2.1284</v>
      </c>
      <c r="D43" s="4">
        <f t="shared" si="17"/>
        <v>2.4741804448796803</v>
      </c>
      <c r="E43" s="76">
        <v>1.736123</v>
      </c>
      <c r="F43" s="4">
        <f t="shared" si="12"/>
        <v>-18.430605149408006</v>
      </c>
      <c r="G43" s="76">
        <v>1.954585</v>
      </c>
      <c r="H43" s="4">
        <f t="shared" si="12"/>
        <v>12.583325029390194</v>
      </c>
      <c r="I43" s="76">
        <v>2.1993469999999995</v>
      </c>
      <c r="J43" s="4">
        <f t="shared" si="13"/>
        <v>12.522453615473333</v>
      </c>
      <c r="K43" s="76">
        <v>2.1322719999999995</v>
      </c>
      <c r="L43" s="95">
        <f t="shared" si="14"/>
        <v>-3.0497688632125812</v>
      </c>
      <c r="M43" s="76">
        <v>2.187777</v>
      </c>
      <c r="N43" s="95">
        <f t="shared" si="15"/>
        <v>2.603091913226858</v>
      </c>
      <c r="O43" s="76">
        <v>2.222886</v>
      </c>
      <c r="P43" s="95">
        <f t="shared" si="16"/>
        <v>1.604779646188795</v>
      </c>
    </row>
    <row r="44" spans="1:16" ht="31.5" customHeight="1">
      <c r="A44" s="3" t="s">
        <v>3</v>
      </c>
      <c r="B44" s="76">
        <f>SUM(B36:B43)</f>
        <v>3275.720566</v>
      </c>
      <c r="C44" s="76">
        <f>SUM(C36:C43)</f>
        <v>3396.866439</v>
      </c>
      <c r="D44" s="4">
        <f t="shared" si="17"/>
        <v>3.6982969260998906</v>
      </c>
      <c r="E44" s="76">
        <f>SUM(E36:E43)</f>
        <v>3374.4136879999996</v>
      </c>
      <c r="F44" s="4">
        <f t="shared" si="12"/>
        <v>-0.6609842159884892</v>
      </c>
      <c r="G44" s="76">
        <f>SUM(G36:G43)</f>
        <v>4294.58402</v>
      </c>
      <c r="H44" s="4">
        <f t="shared" si="12"/>
        <v>27.26904336810528</v>
      </c>
      <c r="I44" s="76">
        <f>SUM(I36:I43)</f>
        <v>5077.4587341</v>
      </c>
      <c r="J44" s="4">
        <f t="shared" si="13"/>
        <v>18.229349116331864</v>
      </c>
      <c r="K44" s="76">
        <f>SUM(K36:K43)</f>
        <v>5316.951082</v>
      </c>
      <c r="L44" s="95">
        <f t="shared" si="14"/>
        <v>4.7167758605614925</v>
      </c>
      <c r="M44" s="76">
        <f>SUM(M36:M43)</f>
        <v>5219.57678</v>
      </c>
      <c r="N44" s="95">
        <f t="shared" si="15"/>
        <v>-1.8313936031807798</v>
      </c>
      <c r="O44" s="76">
        <f>SUM(O36:O43)</f>
        <v>4836.954182999999</v>
      </c>
      <c r="P44" s="95">
        <f t="shared" si="16"/>
        <v>-7.3305291430161015</v>
      </c>
    </row>
    <row r="45" spans="1:16" ht="31.5" customHeight="1">
      <c r="A45" s="19"/>
      <c r="B45" s="77"/>
      <c r="C45" s="77"/>
      <c r="D45" s="77"/>
      <c r="E45" s="77"/>
      <c r="F45" s="13"/>
      <c r="G45" s="13"/>
      <c r="H45" s="13"/>
      <c r="I45" s="77"/>
      <c r="J45" s="13"/>
      <c r="K45" s="77"/>
      <c r="L45" s="13"/>
      <c r="M45" s="13"/>
      <c r="N45" s="13"/>
      <c r="O45" s="77"/>
      <c r="P45" s="13"/>
    </row>
    <row r="46" spans="1:16" ht="31.5" customHeight="1">
      <c r="A46" s="19"/>
      <c r="B46" s="77"/>
      <c r="C46" s="77"/>
      <c r="D46" s="77"/>
      <c r="E46" s="77"/>
      <c r="F46" s="13"/>
      <c r="G46" s="13"/>
      <c r="H46" s="13"/>
      <c r="I46" s="77"/>
      <c r="J46" s="13"/>
      <c r="K46" s="77"/>
      <c r="L46" s="13"/>
      <c r="M46" s="13"/>
      <c r="N46" s="13"/>
      <c r="O46" s="77"/>
      <c r="P46" s="13"/>
    </row>
    <row r="47" spans="1:16" ht="31.5" customHeight="1">
      <c r="A47" s="241" t="s">
        <v>193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</row>
    <row r="48" spans="1:16" ht="31.5" customHeight="1">
      <c r="A48" s="241" t="s">
        <v>325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</row>
    <row r="49" spans="1:16" ht="3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1.5" customHeight="1">
      <c r="A50" s="1"/>
      <c r="B50" s="1"/>
      <c r="C50" s="1"/>
      <c r="D50" s="1"/>
      <c r="E50" s="1"/>
      <c r="F50" s="1" t="s">
        <v>61</v>
      </c>
      <c r="G50" s="1"/>
      <c r="H50" s="1"/>
      <c r="I50" s="1"/>
      <c r="J50" s="1" t="s">
        <v>61</v>
      </c>
      <c r="K50" s="1"/>
      <c r="L50" s="1" t="s">
        <v>61</v>
      </c>
      <c r="M50" s="1"/>
      <c r="N50" s="1"/>
      <c r="O50" s="1"/>
      <c r="P50" s="1" t="s">
        <v>0</v>
      </c>
    </row>
    <row r="51" spans="1:16" ht="31.5" customHeight="1">
      <c r="A51" s="3" t="s">
        <v>1</v>
      </c>
      <c r="B51" s="3">
        <v>2550</v>
      </c>
      <c r="C51" s="3">
        <v>2551</v>
      </c>
      <c r="D51" s="4" t="s">
        <v>2</v>
      </c>
      <c r="E51" s="3">
        <v>2552</v>
      </c>
      <c r="F51" s="4" t="s">
        <v>2</v>
      </c>
      <c r="G51" s="3">
        <v>2553</v>
      </c>
      <c r="H51" s="4" t="s">
        <v>2</v>
      </c>
      <c r="I51" s="3">
        <v>2554</v>
      </c>
      <c r="J51" s="4" t="s">
        <v>2</v>
      </c>
      <c r="K51" s="3">
        <v>2555</v>
      </c>
      <c r="L51" s="4" t="s">
        <v>2</v>
      </c>
      <c r="M51" s="3">
        <v>2556</v>
      </c>
      <c r="N51" s="4" t="s">
        <v>2</v>
      </c>
      <c r="O51" s="3">
        <v>2557</v>
      </c>
      <c r="P51" s="4" t="s">
        <v>2</v>
      </c>
    </row>
    <row r="52" spans="1:16" ht="31.5" customHeight="1">
      <c r="A52" s="5" t="s">
        <v>4</v>
      </c>
      <c r="B52" s="78">
        <v>357.626556</v>
      </c>
      <c r="C52" s="78">
        <v>342.34511999999995</v>
      </c>
      <c r="D52" s="4">
        <f>(C52-B52)/B52*100</f>
        <v>-4.273014893222874</v>
      </c>
      <c r="E52" s="76">
        <v>294.72291413999994</v>
      </c>
      <c r="F52" s="4">
        <f aca="true" t="shared" si="18" ref="F52:H60">(E52-C52)/C52*100</f>
        <v>-13.910584108808099</v>
      </c>
      <c r="G52" s="76">
        <v>308.01379799999995</v>
      </c>
      <c r="H52" s="4">
        <f t="shared" si="18"/>
        <v>4.509620128717424</v>
      </c>
      <c r="I52" s="76">
        <v>347.55280400000004</v>
      </c>
      <c r="J52" s="4">
        <f aca="true" t="shared" si="19" ref="J52:J60">(I52-G52)/G52*100</f>
        <v>12.836764540009371</v>
      </c>
      <c r="K52" s="76">
        <v>411.167655</v>
      </c>
      <c r="L52" s="95">
        <f aca="true" t="shared" si="20" ref="L52:L60">(K52-I52)/I52*100</f>
        <v>18.303650630308248</v>
      </c>
      <c r="M52" s="76">
        <v>430.066279</v>
      </c>
      <c r="N52" s="95">
        <f aca="true" t="shared" si="21" ref="N52:N60">(M52-K52)/K52*100</f>
        <v>4.59633041903551</v>
      </c>
      <c r="O52" s="76">
        <v>363.63326</v>
      </c>
      <c r="P52" s="95">
        <f aca="true" t="shared" si="22" ref="P52:P60">(O52-M52)/M52*100</f>
        <v>-15.447158320450416</v>
      </c>
    </row>
    <row r="53" spans="1:16" ht="31.5" customHeight="1">
      <c r="A53" s="5" t="s">
        <v>5</v>
      </c>
      <c r="B53" s="78">
        <v>239.01240499999997</v>
      </c>
      <c r="C53" s="78">
        <v>226.289375</v>
      </c>
      <c r="D53" s="4">
        <f aca="true" t="shared" si="23" ref="D53:D60">(C53-B53)/B53*100</f>
        <v>-5.323167222220105</v>
      </c>
      <c r="E53" s="76">
        <v>197.58581599999997</v>
      </c>
      <c r="F53" s="4">
        <f t="shared" si="18"/>
        <v>-12.68444839710218</v>
      </c>
      <c r="G53" s="76">
        <v>226.9508438</v>
      </c>
      <c r="H53" s="4">
        <f t="shared" si="18"/>
        <v>14.861910836757655</v>
      </c>
      <c r="I53" s="76">
        <v>284.75998300000003</v>
      </c>
      <c r="J53" s="4">
        <f t="shared" si="19"/>
        <v>25.47209705505401</v>
      </c>
      <c r="K53" s="76">
        <v>263.213752</v>
      </c>
      <c r="L53" s="95">
        <f t="shared" si="20"/>
        <v>-7.566453254072582</v>
      </c>
      <c r="M53" s="76">
        <v>253.829141</v>
      </c>
      <c r="N53" s="95">
        <f t="shared" si="21"/>
        <v>-3.565395397729829</v>
      </c>
      <c r="O53" s="76">
        <v>195.925422</v>
      </c>
      <c r="P53" s="95">
        <f t="shared" si="22"/>
        <v>-22.812084842535867</v>
      </c>
    </row>
    <row r="54" spans="1:16" ht="31.5" customHeight="1">
      <c r="A54" s="5" t="s">
        <v>6</v>
      </c>
      <c r="B54" s="78">
        <v>0</v>
      </c>
      <c r="C54" s="78">
        <v>0</v>
      </c>
      <c r="D54" s="4" t="e">
        <f t="shared" si="23"/>
        <v>#DIV/0!</v>
      </c>
      <c r="E54" s="78">
        <v>0</v>
      </c>
      <c r="F54" s="4" t="e">
        <f t="shared" si="18"/>
        <v>#DIV/0!</v>
      </c>
      <c r="G54" s="78">
        <v>0</v>
      </c>
      <c r="H54" s="4" t="e">
        <f t="shared" si="18"/>
        <v>#DIV/0!</v>
      </c>
      <c r="I54" s="78">
        <v>0</v>
      </c>
      <c r="J54" s="4" t="e">
        <f t="shared" si="19"/>
        <v>#DIV/0!</v>
      </c>
      <c r="K54" s="78">
        <v>0</v>
      </c>
      <c r="L54" s="95" t="e">
        <f t="shared" si="20"/>
        <v>#DIV/0!</v>
      </c>
      <c r="M54" s="78">
        <v>0</v>
      </c>
      <c r="N54" s="95" t="e">
        <f t="shared" si="21"/>
        <v>#DIV/0!</v>
      </c>
      <c r="O54" s="78">
        <v>0</v>
      </c>
      <c r="P54" s="95" t="e">
        <f t="shared" si="22"/>
        <v>#DIV/0!</v>
      </c>
    </row>
    <row r="55" spans="1:16" ht="31.5" customHeight="1">
      <c r="A55" s="5" t="s">
        <v>7</v>
      </c>
      <c r="B55" s="78">
        <v>405.104597</v>
      </c>
      <c r="C55" s="78">
        <v>449.6634419999999</v>
      </c>
      <c r="D55" s="4">
        <f t="shared" si="23"/>
        <v>10.99934321406871</v>
      </c>
      <c r="E55" s="76">
        <v>427.121027</v>
      </c>
      <c r="F55" s="4">
        <f t="shared" si="18"/>
        <v>-5.013174942516207</v>
      </c>
      <c r="G55" s="76">
        <v>468.14056700000003</v>
      </c>
      <c r="H55" s="4">
        <f t="shared" si="18"/>
        <v>9.603727610441432</v>
      </c>
      <c r="I55" s="76">
        <v>489.895008</v>
      </c>
      <c r="J55" s="4">
        <f t="shared" si="19"/>
        <v>4.646989074117131</v>
      </c>
      <c r="K55" s="76">
        <v>540.059928</v>
      </c>
      <c r="L55" s="95">
        <f t="shared" si="20"/>
        <v>10.23993287965898</v>
      </c>
      <c r="M55" s="76">
        <v>519.575307</v>
      </c>
      <c r="N55" s="95">
        <f t="shared" si="21"/>
        <v>-3.7930273915823767</v>
      </c>
      <c r="O55" s="76">
        <v>532.827138</v>
      </c>
      <c r="P55" s="95">
        <f t="shared" si="22"/>
        <v>2.550512085825518</v>
      </c>
    </row>
    <row r="56" spans="1:16" ht="31.5" customHeight="1">
      <c r="A56" s="5" t="s">
        <v>8</v>
      </c>
      <c r="B56" s="78">
        <v>57.73400700000001</v>
      </c>
      <c r="C56" s="78">
        <v>42.497056</v>
      </c>
      <c r="D56" s="4">
        <f t="shared" si="23"/>
        <v>-26.391639506331178</v>
      </c>
      <c r="E56" s="76">
        <v>25.093262</v>
      </c>
      <c r="F56" s="4">
        <f t="shared" si="18"/>
        <v>-40.952940363680725</v>
      </c>
      <c r="G56" s="76">
        <v>38.650953</v>
      </c>
      <c r="H56" s="4">
        <f t="shared" si="18"/>
        <v>54.02920911597704</v>
      </c>
      <c r="I56" s="76">
        <v>69.834317</v>
      </c>
      <c r="J56" s="4">
        <f t="shared" si="19"/>
        <v>80.6794181763125</v>
      </c>
      <c r="K56" s="76">
        <v>84.017291</v>
      </c>
      <c r="L56" s="95">
        <f t="shared" si="20"/>
        <v>20.30946189392817</v>
      </c>
      <c r="M56" s="76">
        <v>104.31862800000002</v>
      </c>
      <c r="N56" s="95">
        <f t="shared" si="21"/>
        <v>24.163284436295402</v>
      </c>
      <c r="O56" s="76">
        <v>102.272133</v>
      </c>
      <c r="P56" s="95">
        <f t="shared" si="22"/>
        <v>-1.9617733085983655</v>
      </c>
    </row>
    <row r="57" spans="1:16" ht="31.5" customHeight="1">
      <c r="A57" s="5" t="s">
        <v>9</v>
      </c>
      <c r="B57" s="78">
        <v>0</v>
      </c>
      <c r="C57" s="78">
        <v>0</v>
      </c>
      <c r="D57" s="4" t="e">
        <f t="shared" si="23"/>
        <v>#DIV/0!</v>
      </c>
      <c r="E57" s="78">
        <v>0</v>
      </c>
      <c r="F57" s="4" t="e">
        <f t="shared" si="18"/>
        <v>#DIV/0!</v>
      </c>
      <c r="G57" s="78">
        <v>0</v>
      </c>
      <c r="H57" s="4" t="e">
        <f t="shared" si="18"/>
        <v>#DIV/0!</v>
      </c>
      <c r="I57" s="78">
        <v>0</v>
      </c>
      <c r="J57" s="4" t="e">
        <f t="shared" si="19"/>
        <v>#DIV/0!</v>
      </c>
      <c r="K57" s="78">
        <v>0</v>
      </c>
      <c r="L57" s="95" t="e">
        <f t="shared" si="20"/>
        <v>#DIV/0!</v>
      </c>
      <c r="M57" s="78">
        <v>0</v>
      </c>
      <c r="N57" s="95" t="e">
        <f t="shared" si="21"/>
        <v>#DIV/0!</v>
      </c>
      <c r="O57" s="78">
        <v>0</v>
      </c>
      <c r="P57" s="95" t="e">
        <f t="shared" si="22"/>
        <v>#DIV/0!</v>
      </c>
    </row>
    <row r="58" spans="1:16" ht="31.5" customHeight="1">
      <c r="A58" s="5" t="s">
        <v>10</v>
      </c>
      <c r="B58" s="78">
        <v>32.515604</v>
      </c>
      <c r="C58" s="78">
        <v>38.1211</v>
      </c>
      <c r="D58" s="4">
        <f t="shared" si="23"/>
        <v>17.239402964804203</v>
      </c>
      <c r="E58" s="76">
        <v>32.407025</v>
      </c>
      <c r="F58" s="4">
        <f t="shared" si="18"/>
        <v>-14.98927103362705</v>
      </c>
      <c r="G58" s="76">
        <v>41.003454999999995</v>
      </c>
      <c r="H58" s="4">
        <f t="shared" si="18"/>
        <v>26.526439869133313</v>
      </c>
      <c r="I58" s="76">
        <v>46.202040999999994</v>
      </c>
      <c r="J58" s="4">
        <f t="shared" si="19"/>
        <v>12.678409660844434</v>
      </c>
      <c r="K58" s="76">
        <v>54.252354999999994</v>
      </c>
      <c r="L58" s="95">
        <f t="shared" si="20"/>
        <v>17.424152322621424</v>
      </c>
      <c r="M58" s="76">
        <v>58.738372</v>
      </c>
      <c r="N58" s="95">
        <f t="shared" si="21"/>
        <v>8.268796810755966</v>
      </c>
      <c r="O58" s="76">
        <v>47.212886</v>
      </c>
      <c r="P58" s="95">
        <f t="shared" si="22"/>
        <v>-19.621732110655028</v>
      </c>
    </row>
    <row r="59" spans="1:16" ht="31.5" customHeight="1">
      <c r="A59" s="5" t="s">
        <v>11</v>
      </c>
      <c r="B59" s="78">
        <v>0.801301</v>
      </c>
      <c r="C59" s="78">
        <v>1.2688360000000003</v>
      </c>
      <c r="D59" s="4">
        <f t="shared" si="23"/>
        <v>58.346988210422836</v>
      </c>
      <c r="E59" s="76">
        <v>0.8496570000000001</v>
      </c>
      <c r="F59" s="4">
        <f t="shared" si="18"/>
        <v>-33.03649959490431</v>
      </c>
      <c r="G59" s="76">
        <v>0.8733200000000001</v>
      </c>
      <c r="H59" s="4">
        <f t="shared" si="18"/>
        <v>2.785006184848708</v>
      </c>
      <c r="I59" s="76">
        <v>0.8898110000000002</v>
      </c>
      <c r="J59" s="4">
        <f t="shared" si="19"/>
        <v>1.888311271927832</v>
      </c>
      <c r="K59" s="76">
        <v>0.8099569999999999</v>
      </c>
      <c r="L59" s="95">
        <f t="shared" si="20"/>
        <v>-8.974265321512128</v>
      </c>
      <c r="M59" s="76">
        <v>1.0308810000000002</v>
      </c>
      <c r="N59" s="95">
        <f t="shared" si="21"/>
        <v>27.276015887263185</v>
      </c>
      <c r="O59" s="76">
        <v>1.073155</v>
      </c>
      <c r="P59" s="95">
        <f t="shared" si="22"/>
        <v>4.100764297722037</v>
      </c>
    </row>
    <row r="60" spans="1:16" ht="31.5" customHeight="1">
      <c r="A60" s="3" t="s">
        <v>3</v>
      </c>
      <c r="B60" s="78">
        <f>SUM(B52:B59)</f>
        <v>1092.7944699999998</v>
      </c>
      <c r="C60" s="76">
        <f>SUM(C52:C59)</f>
        <v>1100.184929</v>
      </c>
      <c r="D60" s="4">
        <f t="shared" si="23"/>
        <v>0.6762899340074618</v>
      </c>
      <c r="E60" s="76">
        <f>SUM(E52:E59)</f>
        <v>977.7797011399999</v>
      </c>
      <c r="F60" s="4">
        <f t="shared" si="18"/>
        <v>-11.125877535084838</v>
      </c>
      <c r="G60" s="76">
        <f>SUM(G52:G59)</f>
        <v>1083.6329368</v>
      </c>
      <c r="H60" s="4">
        <f t="shared" si="18"/>
        <v>10.825877806277322</v>
      </c>
      <c r="I60" s="76">
        <f>SUM(I52:I59)</f>
        <v>1239.133964</v>
      </c>
      <c r="J60" s="4">
        <f t="shared" si="19"/>
        <v>14.349972386332158</v>
      </c>
      <c r="K60" s="76">
        <f>SUM(K52:K59)</f>
        <v>1353.5209380000001</v>
      </c>
      <c r="L60" s="95">
        <f t="shared" si="20"/>
        <v>9.231203188939464</v>
      </c>
      <c r="M60" s="76">
        <f>SUM(M52:M59)</f>
        <v>1367.5586079999998</v>
      </c>
      <c r="N60" s="95">
        <f t="shared" si="21"/>
        <v>1.0371224859470705</v>
      </c>
      <c r="O60" s="76">
        <f>SUM(O52:O59)</f>
        <v>1242.943994</v>
      </c>
      <c r="P60" s="95">
        <f t="shared" si="22"/>
        <v>-9.112195504530792</v>
      </c>
    </row>
    <row r="62" spans="1:16" ht="31.5" customHeight="1">
      <c r="A62" s="241" t="s">
        <v>194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</row>
    <row r="63" spans="1:16" ht="31.5" customHeight="1">
      <c r="A63" s="241" t="s">
        <v>325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</row>
    <row r="64" spans="1:16" ht="3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1.5" customHeight="1">
      <c r="A65" s="1"/>
      <c r="B65" s="1"/>
      <c r="C65" s="1"/>
      <c r="D65" s="1"/>
      <c r="E65" s="1"/>
      <c r="F65" s="1" t="s">
        <v>61</v>
      </c>
      <c r="G65" s="1"/>
      <c r="H65" s="1"/>
      <c r="I65" s="1"/>
      <c r="J65" s="1" t="s">
        <v>61</v>
      </c>
      <c r="K65" s="1"/>
      <c r="L65" s="1" t="s">
        <v>61</v>
      </c>
      <c r="M65" s="1"/>
      <c r="N65" s="1"/>
      <c r="O65" s="1"/>
      <c r="P65" s="1" t="s">
        <v>0</v>
      </c>
    </row>
    <row r="66" spans="1:16" ht="31.5" customHeight="1">
      <c r="A66" s="3" t="s">
        <v>1</v>
      </c>
      <c r="B66" s="3">
        <v>2550</v>
      </c>
      <c r="C66" s="3">
        <v>2551</v>
      </c>
      <c r="D66" s="4" t="s">
        <v>2</v>
      </c>
      <c r="E66" s="3">
        <v>2552</v>
      </c>
      <c r="F66" s="4" t="s">
        <v>2</v>
      </c>
      <c r="G66" s="3">
        <v>2553</v>
      </c>
      <c r="H66" s="4" t="s">
        <v>2</v>
      </c>
      <c r="I66" s="3">
        <v>2554</v>
      </c>
      <c r="J66" s="4" t="s">
        <v>2</v>
      </c>
      <c r="K66" s="3">
        <v>2555</v>
      </c>
      <c r="L66" s="4" t="s">
        <v>2</v>
      </c>
      <c r="M66" s="3">
        <v>2556</v>
      </c>
      <c r="N66" s="4" t="s">
        <v>2</v>
      </c>
      <c r="O66" s="3">
        <v>2557</v>
      </c>
      <c r="P66" s="4" t="s">
        <v>2</v>
      </c>
    </row>
    <row r="67" spans="1:16" ht="31.5" customHeight="1">
      <c r="A67" s="5" t="s">
        <v>4</v>
      </c>
      <c r="B67" s="78">
        <v>189.949093</v>
      </c>
      <c r="C67" s="78">
        <v>197.993811</v>
      </c>
      <c r="D67" s="4">
        <f>(C67-B67)/B67*100</f>
        <v>4.235196848241855</v>
      </c>
      <c r="E67" s="76">
        <v>180.01963999999995</v>
      </c>
      <c r="F67" s="4">
        <f aca="true" t="shared" si="24" ref="F67:H75">(E67-C67)/C67*100</f>
        <v>-9.078147902309958</v>
      </c>
      <c r="G67" s="76">
        <v>190.2211947</v>
      </c>
      <c r="H67" s="4">
        <f t="shared" si="24"/>
        <v>5.666912065816853</v>
      </c>
      <c r="I67" s="76">
        <v>202.668845</v>
      </c>
      <c r="J67" s="4">
        <f aca="true" t="shared" si="25" ref="J67:J75">(I67-G67)/G67*100</f>
        <v>6.543776743507117</v>
      </c>
      <c r="K67" s="76">
        <v>233.921187</v>
      </c>
      <c r="L67" s="95">
        <f aca="true" t="shared" si="26" ref="L67:L75">(K67-I67)/I67*100</f>
        <v>15.420397742928865</v>
      </c>
      <c r="M67" s="76">
        <v>251.132442</v>
      </c>
      <c r="N67" s="95">
        <f aca="true" t="shared" si="27" ref="N67:N75">(M67-K67)/K67*100</f>
        <v>7.357715314602946</v>
      </c>
      <c r="O67" s="76">
        <v>209.12000500000002</v>
      </c>
      <c r="P67" s="95">
        <f aca="true" t="shared" si="28" ref="P67:P75">(O67-M67)/M67*100</f>
        <v>-16.72919542589403</v>
      </c>
    </row>
    <row r="68" spans="1:16" ht="31.5" customHeight="1">
      <c r="A68" s="5" t="s">
        <v>5</v>
      </c>
      <c r="B68" s="78">
        <v>60.798564</v>
      </c>
      <c r="C68" s="78">
        <v>56.048422</v>
      </c>
      <c r="D68" s="4">
        <f aca="true" t="shared" si="29" ref="D68:D75">(C68-B68)/B68*100</f>
        <v>-7.812918081420471</v>
      </c>
      <c r="E68" s="76">
        <v>54.157066</v>
      </c>
      <c r="F68" s="4">
        <f t="shared" si="24"/>
        <v>-3.374503567647278</v>
      </c>
      <c r="G68" s="76">
        <v>68.17834099999999</v>
      </c>
      <c r="H68" s="4">
        <f t="shared" si="24"/>
        <v>25.890019595965537</v>
      </c>
      <c r="I68" s="76">
        <v>81.95344600000001</v>
      </c>
      <c r="J68" s="4">
        <f t="shared" si="25"/>
        <v>20.204517736798593</v>
      </c>
      <c r="K68" s="76">
        <v>91.633319</v>
      </c>
      <c r="L68" s="95">
        <f t="shared" si="26"/>
        <v>11.811428893423207</v>
      </c>
      <c r="M68" s="76">
        <v>99.04364</v>
      </c>
      <c r="N68" s="95">
        <f t="shared" si="27"/>
        <v>8.086928511232902</v>
      </c>
      <c r="O68" s="76">
        <v>90.290288</v>
      </c>
      <c r="P68" s="95">
        <f t="shared" si="28"/>
        <v>-8.837873890741488</v>
      </c>
    </row>
    <row r="69" spans="1:16" ht="31.5" customHeight="1">
      <c r="A69" s="5" t="s">
        <v>6</v>
      </c>
      <c r="B69" s="78">
        <v>0</v>
      </c>
      <c r="C69" s="78">
        <v>0</v>
      </c>
      <c r="D69" s="4" t="e">
        <f t="shared" si="29"/>
        <v>#DIV/0!</v>
      </c>
      <c r="E69" s="78">
        <v>0</v>
      </c>
      <c r="F69" s="4" t="e">
        <f t="shared" si="24"/>
        <v>#DIV/0!</v>
      </c>
      <c r="G69" s="78">
        <v>0</v>
      </c>
      <c r="H69" s="4" t="e">
        <f t="shared" si="24"/>
        <v>#DIV/0!</v>
      </c>
      <c r="I69" s="78">
        <v>0</v>
      </c>
      <c r="J69" s="4" t="e">
        <f t="shared" si="25"/>
        <v>#DIV/0!</v>
      </c>
      <c r="K69" s="78">
        <v>0</v>
      </c>
      <c r="L69" s="95" t="e">
        <f t="shared" si="26"/>
        <v>#DIV/0!</v>
      </c>
      <c r="M69" s="78">
        <v>0</v>
      </c>
      <c r="N69" s="95" t="e">
        <f t="shared" si="27"/>
        <v>#DIV/0!</v>
      </c>
      <c r="O69" s="78">
        <v>0</v>
      </c>
      <c r="P69" s="95" t="e">
        <f t="shared" si="28"/>
        <v>#DIV/0!</v>
      </c>
    </row>
    <row r="70" spans="1:16" ht="31.5" customHeight="1">
      <c r="A70" s="5" t="s">
        <v>7</v>
      </c>
      <c r="B70" s="78">
        <v>88.341791</v>
      </c>
      <c r="C70" s="78">
        <v>85.45875600000001</v>
      </c>
      <c r="D70" s="4">
        <f t="shared" si="29"/>
        <v>-3.2635007365879556</v>
      </c>
      <c r="E70" s="76">
        <v>121.70430999999999</v>
      </c>
      <c r="F70" s="4">
        <f t="shared" si="24"/>
        <v>42.41292021615665</v>
      </c>
      <c r="G70" s="76">
        <v>144.194088</v>
      </c>
      <c r="H70" s="4">
        <f t="shared" si="24"/>
        <v>18.479031679321796</v>
      </c>
      <c r="I70" s="76">
        <v>165.205082</v>
      </c>
      <c r="J70" s="4">
        <f t="shared" si="25"/>
        <v>14.571328333516705</v>
      </c>
      <c r="K70" s="76">
        <v>190.920963</v>
      </c>
      <c r="L70" s="95">
        <f t="shared" si="26"/>
        <v>15.566035069066455</v>
      </c>
      <c r="M70" s="76">
        <v>191.23154299999996</v>
      </c>
      <c r="N70" s="95">
        <f t="shared" si="27"/>
        <v>0.1626746456333132</v>
      </c>
      <c r="O70" s="76">
        <v>205.89351</v>
      </c>
      <c r="P70" s="95">
        <f t="shared" si="28"/>
        <v>7.667127906822378</v>
      </c>
    </row>
    <row r="71" spans="1:16" ht="31.5" customHeight="1">
      <c r="A71" s="5" t="s">
        <v>8</v>
      </c>
      <c r="B71" s="78">
        <v>23.839854</v>
      </c>
      <c r="C71" s="78">
        <v>20.635879999999997</v>
      </c>
      <c r="D71" s="4">
        <f t="shared" si="29"/>
        <v>-13.439570561128447</v>
      </c>
      <c r="E71" s="76">
        <v>11.534405</v>
      </c>
      <c r="F71" s="4">
        <f t="shared" si="24"/>
        <v>-44.105097529157945</v>
      </c>
      <c r="G71" s="76">
        <v>19.969974</v>
      </c>
      <c r="H71" s="4">
        <f t="shared" si="24"/>
        <v>73.1339761348765</v>
      </c>
      <c r="I71" s="76">
        <v>41.866576</v>
      </c>
      <c r="J71" s="4">
        <f t="shared" si="25"/>
        <v>109.647623977878</v>
      </c>
      <c r="K71" s="76">
        <v>47.613943</v>
      </c>
      <c r="L71" s="95">
        <f t="shared" si="26"/>
        <v>13.727817149412926</v>
      </c>
      <c r="M71" s="76">
        <v>62.65578800000001</v>
      </c>
      <c r="N71" s="95">
        <f t="shared" si="27"/>
        <v>31.591260988404198</v>
      </c>
      <c r="O71" s="76">
        <v>67.669242</v>
      </c>
      <c r="P71" s="95">
        <f t="shared" si="28"/>
        <v>8.001581593706856</v>
      </c>
    </row>
    <row r="72" spans="1:16" ht="31.5" customHeight="1">
      <c r="A72" s="5" t="s">
        <v>9</v>
      </c>
      <c r="B72" s="78">
        <v>0</v>
      </c>
      <c r="C72" s="78">
        <v>0</v>
      </c>
      <c r="D72" s="4" t="e">
        <f t="shared" si="29"/>
        <v>#DIV/0!</v>
      </c>
      <c r="E72" s="78">
        <v>0</v>
      </c>
      <c r="F72" s="4" t="e">
        <f t="shared" si="24"/>
        <v>#DIV/0!</v>
      </c>
      <c r="G72" s="78">
        <v>0</v>
      </c>
      <c r="H72" s="4" t="e">
        <f t="shared" si="24"/>
        <v>#DIV/0!</v>
      </c>
      <c r="I72" s="78">
        <v>0</v>
      </c>
      <c r="J72" s="4" t="e">
        <f t="shared" si="25"/>
        <v>#DIV/0!</v>
      </c>
      <c r="K72" s="78">
        <v>0</v>
      </c>
      <c r="L72" s="95" t="e">
        <f t="shared" si="26"/>
        <v>#DIV/0!</v>
      </c>
      <c r="M72" s="78">
        <v>0</v>
      </c>
      <c r="N72" s="95" t="e">
        <f t="shared" si="27"/>
        <v>#DIV/0!</v>
      </c>
      <c r="O72" s="78">
        <v>0</v>
      </c>
      <c r="P72" s="95" t="e">
        <f t="shared" si="28"/>
        <v>#DIV/0!</v>
      </c>
    </row>
    <row r="73" spans="1:16" ht="31.5" customHeight="1">
      <c r="A73" s="5" t="s">
        <v>10</v>
      </c>
      <c r="B73" s="78">
        <v>18.794506000000002</v>
      </c>
      <c r="C73" s="78">
        <v>22.329819999999998</v>
      </c>
      <c r="D73" s="4">
        <f t="shared" si="29"/>
        <v>18.810358729300976</v>
      </c>
      <c r="E73" s="76">
        <v>22.687033999999997</v>
      </c>
      <c r="F73" s="4">
        <f t="shared" si="24"/>
        <v>1.5997173286663262</v>
      </c>
      <c r="G73" s="76">
        <v>26.328972000000004</v>
      </c>
      <c r="H73" s="4">
        <f t="shared" si="24"/>
        <v>16.0529490104348</v>
      </c>
      <c r="I73" s="76">
        <v>29.713054999999997</v>
      </c>
      <c r="J73" s="4">
        <f t="shared" si="25"/>
        <v>12.853076831104508</v>
      </c>
      <c r="K73" s="76">
        <v>33.164756999999994</v>
      </c>
      <c r="L73" s="95">
        <f t="shared" si="26"/>
        <v>11.616785954860575</v>
      </c>
      <c r="M73" s="76">
        <v>34.696844999999996</v>
      </c>
      <c r="N73" s="95">
        <f t="shared" si="27"/>
        <v>4.619626792380846</v>
      </c>
      <c r="O73" s="76">
        <v>30.679279000000005</v>
      </c>
      <c r="P73" s="95">
        <f t="shared" si="28"/>
        <v>-11.579052792840363</v>
      </c>
    </row>
    <row r="74" spans="1:16" ht="31.5" customHeight="1">
      <c r="A74" s="5" t="s">
        <v>11</v>
      </c>
      <c r="B74" s="78">
        <v>0.7442319999999999</v>
      </c>
      <c r="C74" s="78">
        <v>0.86687</v>
      </c>
      <c r="D74" s="4">
        <f t="shared" si="29"/>
        <v>16.478463704866243</v>
      </c>
      <c r="E74" s="76">
        <v>0.667315</v>
      </c>
      <c r="F74" s="4">
        <f t="shared" si="24"/>
        <v>-23.020176035622413</v>
      </c>
      <c r="G74" s="76">
        <v>0.7993739999999999</v>
      </c>
      <c r="H74" s="4">
        <f t="shared" si="24"/>
        <v>19.789604609517234</v>
      </c>
      <c r="I74" s="76">
        <v>0.8585</v>
      </c>
      <c r="J74" s="4">
        <f t="shared" si="25"/>
        <v>7.396537790821334</v>
      </c>
      <c r="K74" s="76">
        <v>0.97935</v>
      </c>
      <c r="L74" s="95">
        <f t="shared" si="26"/>
        <v>14.076878276062901</v>
      </c>
      <c r="M74" s="76">
        <v>1.019583</v>
      </c>
      <c r="N74" s="95">
        <f t="shared" si="27"/>
        <v>4.108132945320861</v>
      </c>
      <c r="O74" s="76">
        <v>1.14063</v>
      </c>
      <c r="P74" s="95">
        <f t="shared" si="28"/>
        <v>11.872206578571841</v>
      </c>
    </row>
    <row r="75" spans="1:16" ht="31.5" customHeight="1">
      <c r="A75" s="3" t="s">
        <v>3</v>
      </c>
      <c r="B75" s="78">
        <f>SUM(B67:B74)</f>
        <v>382.46804000000003</v>
      </c>
      <c r="C75" s="78">
        <f>SUM(C67:C74)</f>
        <v>383.333559</v>
      </c>
      <c r="D75" s="4">
        <f t="shared" si="29"/>
        <v>0.22629838561150084</v>
      </c>
      <c r="E75" s="76">
        <f>SUM(E67:E74)</f>
        <v>390.7697699999999</v>
      </c>
      <c r="F75" s="4">
        <f t="shared" si="24"/>
        <v>1.9398799884358418</v>
      </c>
      <c r="G75" s="76">
        <f>SUM(G67:G74)</f>
        <v>449.69194369999997</v>
      </c>
      <c r="H75" s="4">
        <f t="shared" si="24"/>
        <v>15.078488210590113</v>
      </c>
      <c r="I75" s="76">
        <f>SUM(I67:I74)</f>
        <v>522.2655040000001</v>
      </c>
      <c r="J75" s="4">
        <f t="shared" si="25"/>
        <v>16.138505774169623</v>
      </c>
      <c r="K75" s="76">
        <f>SUM(K67:K74)</f>
        <v>598.2335189999999</v>
      </c>
      <c r="L75" s="95">
        <f t="shared" si="26"/>
        <v>14.54586114115624</v>
      </c>
      <c r="M75" s="76">
        <f>SUM(M67:M74)</f>
        <v>639.779841</v>
      </c>
      <c r="N75" s="95">
        <f t="shared" si="27"/>
        <v>6.944833527457386</v>
      </c>
      <c r="O75" s="76">
        <f>SUM(O67:O74)</f>
        <v>604.7929539999999</v>
      </c>
      <c r="P75" s="95">
        <f t="shared" si="28"/>
        <v>-5.468582277508824</v>
      </c>
    </row>
    <row r="77" spans="1:16" ht="31.5" customHeight="1">
      <c r="A77" s="241" t="s">
        <v>195</v>
      </c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</row>
    <row r="78" spans="1:16" ht="31.5" customHeight="1">
      <c r="A78" s="241" t="s">
        <v>325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</row>
    <row r="79" spans="1:16" ht="31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1.5" customHeight="1">
      <c r="A80" s="1"/>
      <c r="B80" s="1"/>
      <c r="C80" s="1"/>
      <c r="D80" s="1"/>
      <c r="E80" s="1"/>
      <c r="F80" s="1" t="s">
        <v>61</v>
      </c>
      <c r="G80" s="1"/>
      <c r="H80" s="1"/>
      <c r="I80" s="1"/>
      <c r="J80" s="1" t="s">
        <v>61</v>
      </c>
      <c r="K80" s="1"/>
      <c r="L80" s="1" t="s">
        <v>61</v>
      </c>
      <c r="M80" s="1"/>
      <c r="N80" s="1"/>
      <c r="O80" s="1"/>
      <c r="P80" s="1" t="s">
        <v>0</v>
      </c>
    </row>
    <row r="81" spans="1:16" ht="31.5" customHeight="1">
      <c r="A81" s="3" t="s">
        <v>1</v>
      </c>
      <c r="B81" s="3">
        <v>2550</v>
      </c>
      <c r="C81" s="3">
        <v>2551</v>
      </c>
      <c r="D81" s="4" t="s">
        <v>2</v>
      </c>
      <c r="E81" s="3">
        <v>2552</v>
      </c>
      <c r="F81" s="4" t="s">
        <v>2</v>
      </c>
      <c r="G81" s="3">
        <v>2553</v>
      </c>
      <c r="H81" s="4" t="s">
        <v>2</v>
      </c>
      <c r="I81" s="3">
        <v>2554</v>
      </c>
      <c r="J81" s="4" t="s">
        <v>2</v>
      </c>
      <c r="K81" s="3">
        <v>2555</v>
      </c>
      <c r="L81" s="4" t="s">
        <v>2</v>
      </c>
      <c r="M81" s="3">
        <v>2556</v>
      </c>
      <c r="N81" s="4" t="s">
        <v>2</v>
      </c>
      <c r="O81" s="3">
        <v>2557</v>
      </c>
      <c r="P81" s="4" t="s">
        <v>2</v>
      </c>
    </row>
    <row r="82" spans="1:16" ht="31.5" customHeight="1">
      <c r="A82" s="5" t="s">
        <v>4</v>
      </c>
      <c r="B82" s="78">
        <v>107.806219</v>
      </c>
      <c r="C82" s="78">
        <v>78.524778</v>
      </c>
      <c r="D82" s="4">
        <f>(C82-B82)/B82*100</f>
        <v>-27.16117982024766</v>
      </c>
      <c r="E82" s="76">
        <v>66.228282</v>
      </c>
      <c r="F82" s="4">
        <f aca="true" t="shared" si="30" ref="F82:H90">(E82-C82)/C82*100</f>
        <v>-15.659383335028346</v>
      </c>
      <c r="G82" s="76">
        <v>74.869975</v>
      </c>
      <c r="H82" s="4">
        <f t="shared" si="30"/>
        <v>13.048342398493752</v>
      </c>
      <c r="I82" s="76">
        <v>83.114834</v>
      </c>
      <c r="J82" s="4">
        <f aca="true" t="shared" si="31" ref="J82:J90">(I82-G82)/G82*100</f>
        <v>11.012236881339957</v>
      </c>
      <c r="K82" s="76">
        <v>97.189525</v>
      </c>
      <c r="L82" s="95">
        <f aca="true" t="shared" si="32" ref="L82:L90">(K82-I82)/I82*100</f>
        <v>16.93403009142748</v>
      </c>
      <c r="M82" s="76">
        <v>107.955967</v>
      </c>
      <c r="N82" s="95">
        <f aca="true" t="shared" si="33" ref="N82:N90">(M82-K82)/K82*100</f>
        <v>11.077780244321595</v>
      </c>
      <c r="O82" s="76">
        <v>82.635251</v>
      </c>
      <c r="P82" s="95">
        <f aca="true" t="shared" si="34" ref="P82:P90">(O82-M82)/M82*100</f>
        <v>-23.454670180482015</v>
      </c>
    </row>
    <row r="83" spans="1:16" ht="31.5" customHeight="1">
      <c r="A83" s="5" t="s">
        <v>5</v>
      </c>
      <c r="B83" s="78">
        <v>36.530451</v>
      </c>
      <c r="C83" s="78">
        <v>40.443232</v>
      </c>
      <c r="D83" s="4">
        <f aca="true" t="shared" si="35" ref="D83:D90">(C83-B83)/B83*100</f>
        <v>10.711012026651415</v>
      </c>
      <c r="E83" s="76">
        <v>31.072274</v>
      </c>
      <c r="F83" s="4">
        <f t="shared" si="30"/>
        <v>-23.17064570902741</v>
      </c>
      <c r="G83" s="76">
        <v>44.755294</v>
      </c>
      <c r="H83" s="4">
        <f t="shared" si="30"/>
        <v>44.03610756007107</v>
      </c>
      <c r="I83" s="76">
        <v>57.003453</v>
      </c>
      <c r="J83" s="4">
        <f t="shared" si="31"/>
        <v>27.36695015342766</v>
      </c>
      <c r="K83" s="76">
        <v>46.255169</v>
      </c>
      <c r="L83" s="95">
        <f t="shared" si="32"/>
        <v>-18.85549635037021</v>
      </c>
      <c r="M83" s="76">
        <v>47.67104</v>
      </c>
      <c r="N83" s="95">
        <f t="shared" si="33"/>
        <v>3.0610005986574076</v>
      </c>
      <c r="O83" s="76">
        <v>50.481793999999994</v>
      </c>
      <c r="P83" s="95">
        <f t="shared" si="34"/>
        <v>5.896145752221885</v>
      </c>
    </row>
    <row r="84" spans="1:16" ht="31.5" customHeight="1">
      <c r="A84" s="5" t="s">
        <v>6</v>
      </c>
      <c r="B84" s="78">
        <v>0</v>
      </c>
      <c r="C84" s="78">
        <v>0</v>
      </c>
      <c r="D84" s="4" t="e">
        <f t="shared" si="35"/>
        <v>#DIV/0!</v>
      </c>
      <c r="E84" s="78">
        <v>0</v>
      </c>
      <c r="F84" s="4" t="e">
        <f t="shared" si="30"/>
        <v>#DIV/0!</v>
      </c>
      <c r="G84" s="78">
        <v>0</v>
      </c>
      <c r="H84" s="4" t="e">
        <f t="shared" si="30"/>
        <v>#DIV/0!</v>
      </c>
      <c r="I84" s="78">
        <v>0</v>
      </c>
      <c r="J84" s="4" t="e">
        <f t="shared" si="31"/>
        <v>#DIV/0!</v>
      </c>
      <c r="K84" s="78">
        <v>0</v>
      </c>
      <c r="L84" s="95" t="e">
        <f t="shared" si="32"/>
        <v>#DIV/0!</v>
      </c>
      <c r="M84" s="78">
        <v>0</v>
      </c>
      <c r="N84" s="95" t="e">
        <f t="shared" si="33"/>
        <v>#DIV/0!</v>
      </c>
      <c r="O84" s="78">
        <v>0</v>
      </c>
      <c r="P84" s="95" t="e">
        <f t="shared" si="34"/>
        <v>#DIV/0!</v>
      </c>
    </row>
    <row r="85" spans="1:16" ht="31.5" customHeight="1">
      <c r="A85" s="5" t="s">
        <v>7</v>
      </c>
      <c r="B85" s="78">
        <v>59.668378999999995</v>
      </c>
      <c r="C85" s="78">
        <v>61.708949999999994</v>
      </c>
      <c r="D85" s="4">
        <f t="shared" si="35"/>
        <v>3.4198532525912926</v>
      </c>
      <c r="E85" s="76">
        <v>73.55446400000001</v>
      </c>
      <c r="F85" s="4">
        <f t="shared" si="30"/>
        <v>19.195779542513712</v>
      </c>
      <c r="G85" s="76">
        <v>110.071148</v>
      </c>
      <c r="H85" s="4">
        <f t="shared" si="30"/>
        <v>49.6457754080024</v>
      </c>
      <c r="I85" s="76">
        <v>136.168702</v>
      </c>
      <c r="J85" s="4">
        <f t="shared" si="31"/>
        <v>23.70971364812149</v>
      </c>
      <c r="K85" s="76">
        <v>142.076389</v>
      </c>
      <c r="L85" s="95">
        <f t="shared" si="32"/>
        <v>4.338505774990798</v>
      </c>
      <c r="M85" s="76">
        <v>165.978962</v>
      </c>
      <c r="N85" s="95">
        <f t="shared" si="33"/>
        <v>16.82374754048682</v>
      </c>
      <c r="O85" s="76">
        <v>199.62430100000003</v>
      </c>
      <c r="P85" s="95">
        <f t="shared" si="34"/>
        <v>20.27084553041128</v>
      </c>
    </row>
    <row r="86" spans="1:16" ht="31.5" customHeight="1">
      <c r="A86" s="5" t="s">
        <v>8</v>
      </c>
      <c r="B86" s="78">
        <v>9.803579000000001</v>
      </c>
      <c r="C86" s="78">
        <v>5.524249</v>
      </c>
      <c r="D86" s="4">
        <f t="shared" si="35"/>
        <v>-43.6506912424534</v>
      </c>
      <c r="E86" s="76">
        <v>4.993791999999999</v>
      </c>
      <c r="F86" s="4">
        <f t="shared" si="30"/>
        <v>-9.602336896834322</v>
      </c>
      <c r="G86" s="76">
        <v>5.928261</v>
      </c>
      <c r="H86" s="4">
        <f t="shared" si="30"/>
        <v>18.712613581022218</v>
      </c>
      <c r="I86" s="76">
        <v>6.549869000000001</v>
      </c>
      <c r="J86" s="4">
        <f t="shared" si="31"/>
        <v>10.485503252977576</v>
      </c>
      <c r="K86" s="76">
        <v>8.346171</v>
      </c>
      <c r="L86" s="95">
        <f t="shared" si="32"/>
        <v>27.425006515397467</v>
      </c>
      <c r="M86" s="76">
        <v>25.303350000000002</v>
      </c>
      <c r="N86" s="95">
        <f t="shared" si="33"/>
        <v>203.17315569019615</v>
      </c>
      <c r="O86" s="76">
        <v>11.176196000000001</v>
      </c>
      <c r="P86" s="95">
        <f t="shared" si="34"/>
        <v>-55.83116069611336</v>
      </c>
    </row>
    <row r="87" spans="1:16" ht="31.5" customHeight="1">
      <c r="A87" s="5" t="s">
        <v>9</v>
      </c>
      <c r="B87" s="78">
        <v>0</v>
      </c>
      <c r="C87" s="78">
        <v>0</v>
      </c>
      <c r="D87" s="4" t="e">
        <f t="shared" si="35"/>
        <v>#DIV/0!</v>
      </c>
      <c r="E87" s="78">
        <v>0</v>
      </c>
      <c r="F87" s="4" t="e">
        <f t="shared" si="30"/>
        <v>#DIV/0!</v>
      </c>
      <c r="G87" s="78">
        <v>0</v>
      </c>
      <c r="H87" s="4" t="e">
        <f t="shared" si="30"/>
        <v>#DIV/0!</v>
      </c>
      <c r="I87" s="78">
        <v>0</v>
      </c>
      <c r="J87" s="4" t="e">
        <f t="shared" si="31"/>
        <v>#DIV/0!</v>
      </c>
      <c r="K87" s="78">
        <v>0</v>
      </c>
      <c r="L87" s="95" t="e">
        <f t="shared" si="32"/>
        <v>#DIV/0!</v>
      </c>
      <c r="M87" s="78">
        <v>0</v>
      </c>
      <c r="N87" s="95" t="e">
        <f t="shared" si="33"/>
        <v>#DIV/0!</v>
      </c>
      <c r="O87" s="78">
        <v>0</v>
      </c>
      <c r="P87" s="95" t="e">
        <f t="shared" si="34"/>
        <v>#DIV/0!</v>
      </c>
    </row>
    <row r="88" spans="1:16" ht="31.5" customHeight="1">
      <c r="A88" s="5" t="s">
        <v>10</v>
      </c>
      <c r="B88" s="78">
        <v>10.158247999999999</v>
      </c>
      <c r="C88" s="78">
        <v>12.106111999999998</v>
      </c>
      <c r="D88" s="4">
        <f t="shared" si="35"/>
        <v>19.17519635275689</v>
      </c>
      <c r="E88" s="76">
        <v>12.666362999999999</v>
      </c>
      <c r="F88" s="4">
        <f t="shared" si="30"/>
        <v>4.627835922879295</v>
      </c>
      <c r="G88" s="76">
        <v>15.603041999999999</v>
      </c>
      <c r="H88" s="4">
        <f t="shared" si="30"/>
        <v>23.18486372133816</v>
      </c>
      <c r="I88" s="76">
        <v>19.350021</v>
      </c>
      <c r="J88" s="4">
        <f t="shared" si="31"/>
        <v>24.014413343244243</v>
      </c>
      <c r="K88" s="76">
        <v>22.171155999999996</v>
      </c>
      <c r="L88" s="95">
        <f t="shared" si="32"/>
        <v>14.579493221221798</v>
      </c>
      <c r="M88" s="76">
        <v>20.611334</v>
      </c>
      <c r="N88" s="95">
        <f t="shared" si="33"/>
        <v>-7.035366130660924</v>
      </c>
      <c r="O88" s="76">
        <v>19.901067</v>
      </c>
      <c r="P88" s="95">
        <f t="shared" si="34"/>
        <v>-3.446002087977412</v>
      </c>
    </row>
    <row r="89" spans="1:16" ht="31.5" customHeight="1">
      <c r="A89" s="5" t="s">
        <v>11</v>
      </c>
      <c r="B89" s="78">
        <v>0.535417</v>
      </c>
      <c r="C89" s="78">
        <v>0.5658340000000002</v>
      </c>
      <c r="D89" s="4">
        <f t="shared" si="35"/>
        <v>5.680992572144728</v>
      </c>
      <c r="E89" s="76">
        <v>0.498021</v>
      </c>
      <c r="F89" s="4">
        <f t="shared" si="30"/>
        <v>-11.98461032741054</v>
      </c>
      <c r="G89" s="76">
        <v>0.577341</v>
      </c>
      <c r="H89" s="4">
        <f t="shared" si="30"/>
        <v>15.92703922123766</v>
      </c>
      <c r="I89" s="76">
        <v>0.58275</v>
      </c>
      <c r="J89" s="4">
        <f t="shared" si="31"/>
        <v>0.9368813231694955</v>
      </c>
      <c r="K89" s="76">
        <v>0.5491729999999999</v>
      </c>
      <c r="L89" s="95">
        <f t="shared" si="32"/>
        <v>-5.7618189618189755</v>
      </c>
      <c r="M89" s="76">
        <v>0.8344619999999999</v>
      </c>
      <c r="N89" s="95">
        <f t="shared" si="33"/>
        <v>51.94883943675309</v>
      </c>
      <c r="O89" s="76">
        <v>0.70348</v>
      </c>
      <c r="P89" s="95">
        <f t="shared" si="34"/>
        <v>-15.696580551301311</v>
      </c>
    </row>
    <row r="90" spans="1:16" ht="31.5" customHeight="1">
      <c r="A90" s="3" t="s">
        <v>3</v>
      </c>
      <c r="B90" s="78">
        <f>SUM(B82:B89)</f>
        <v>224.50229299999998</v>
      </c>
      <c r="C90" s="78">
        <f>SUM(C82:C89)</f>
        <v>198.87315499999997</v>
      </c>
      <c r="D90" s="4">
        <f t="shared" si="35"/>
        <v>-11.415980504038778</v>
      </c>
      <c r="E90" s="76">
        <f>SUM(E82:E89)</f>
        <v>189.013196</v>
      </c>
      <c r="F90" s="4">
        <f t="shared" si="30"/>
        <v>-4.9579135001906</v>
      </c>
      <c r="G90" s="76">
        <f>SUM(G82:G89)</f>
        <v>251.80506099999997</v>
      </c>
      <c r="H90" s="4">
        <f t="shared" si="30"/>
        <v>33.220889508688046</v>
      </c>
      <c r="I90" s="76">
        <f>SUM(I82:I89)</f>
        <v>302.769629</v>
      </c>
      <c r="J90" s="4">
        <f t="shared" si="31"/>
        <v>20.239691687531273</v>
      </c>
      <c r="K90" s="76">
        <f>SUM(K82:K89)</f>
        <v>316.587583</v>
      </c>
      <c r="L90" s="95">
        <f t="shared" si="32"/>
        <v>4.563850755321297</v>
      </c>
      <c r="M90" s="76">
        <f>SUM(M82:M89)</f>
        <v>368.35511499999996</v>
      </c>
      <c r="N90" s="95">
        <f t="shared" si="33"/>
        <v>16.351725329669662</v>
      </c>
      <c r="O90" s="76">
        <f>SUM(O82:O89)</f>
        <v>364.52208900000005</v>
      </c>
      <c r="P90" s="95">
        <f t="shared" si="34"/>
        <v>-1.040579007569884</v>
      </c>
    </row>
    <row r="92" spans="1:16" ht="31.5" customHeight="1">
      <c r="A92" s="241" t="s">
        <v>196</v>
      </c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</row>
    <row r="93" spans="1:16" ht="31.5" customHeight="1">
      <c r="A93" s="241" t="s">
        <v>325</v>
      </c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</row>
    <row r="94" spans="1:16" ht="31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1.5" customHeight="1">
      <c r="A95" s="1"/>
      <c r="B95" s="1"/>
      <c r="C95" s="1"/>
      <c r="D95" s="1"/>
      <c r="E95" s="1"/>
      <c r="F95" s="1" t="s">
        <v>61</v>
      </c>
      <c r="G95" s="1"/>
      <c r="H95" s="1"/>
      <c r="I95" s="1"/>
      <c r="J95" s="1" t="s">
        <v>61</v>
      </c>
      <c r="K95" s="1"/>
      <c r="L95" s="1" t="s">
        <v>61</v>
      </c>
      <c r="M95" s="1"/>
      <c r="N95" s="1"/>
      <c r="O95" s="1"/>
      <c r="P95" s="1" t="s">
        <v>0</v>
      </c>
    </row>
    <row r="96" spans="1:16" ht="31.5" customHeight="1">
      <c r="A96" s="3" t="s">
        <v>1</v>
      </c>
      <c r="B96" s="3">
        <v>2550</v>
      </c>
      <c r="C96" s="3">
        <v>2551</v>
      </c>
      <c r="D96" s="4" t="s">
        <v>2</v>
      </c>
      <c r="E96" s="3">
        <v>2552</v>
      </c>
      <c r="F96" s="4" t="s">
        <v>2</v>
      </c>
      <c r="G96" s="3">
        <v>2553</v>
      </c>
      <c r="H96" s="4" t="s">
        <v>2</v>
      </c>
      <c r="I96" s="3">
        <v>2554</v>
      </c>
      <c r="J96" s="4" t="s">
        <v>2</v>
      </c>
      <c r="K96" s="3">
        <v>2555</v>
      </c>
      <c r="L96" s="4" t="s">
        <v>2</v>
      </c>
      <c r="M96" s="3">
        <v>2556</v>
      </c>
      <c r="N96" s="4" t="s">
        <v>2</v>
      </c>
      <c r="O96" s="3">
        <v>2557</v>
      </c>
      <c r="P96" s="4" t="s">
        <v>2</v>
      </c>
    </row>
    <row r="97" spans="1:16" ht="31.5" customHeight="1">
      <c r="A97" s="5" t="s">
        <v>4</v>
      </c>
      <c r="B97" s="78">
        <v>207.48226899999997</v>
      </c>
      <c r="C97" s="78">
        <v>191.366986</v>
      </c>
      <c r="D97" s="4">
        <f>(C97-B97)/B97*100</f>
        <v>-7.767065146178818</v>
      </c>
      <c r="E97" s="76">
        <v>159.60479399999997</v>
      </c>
      <c r="F97" s="4">
        <f aca="true" t="shared" si="36" ref="F97:H105">(E97-C97)/C97*100</f>
        <v>-16.597529523718386</v>
      </c>
      <c r="G97" s="76">
        <v>175.438961</v>
      </c>
      <c r="H97" s="4">
        <f t="shared" si="36"/>
        <v>9.920859269427734</v>
      </c>
      <c r="I97" s="76">
        <v>196.40756400000004</v>
      </c>
      <c r="J97" s="4">
        <f aca="true" t="shared" si="37" ref="J97:J105">(I97-G97)/G97*100</f>
        <v>11.952078877165734</v>
      </c>
      <c r="K97" s="76">
        <v>225.887316</v>
      </c>
      <c r="L97" s="95">
        <f aca="true" t="shared" si="38" ref="L97:L105">(K97-I97)/I97*100</f>
        <v>15.009478962836663</v>
      </c>
      <c r="M97" s="76">
        <v>233.06772200000003</v>
      </c>
      <c r="N97" s="95">
        <f>(M97-K97)/K97*100</f>
        <v>3.178755729693133</v>
      </c>
      <c r="O97" s="76">
        <v>195.610013</v>
      </c>
      <c r="P97" s="95">
        <f aca="true" t="shared" si="39" ref="P97:P105">(O97-M97)/M97*100</f>
        <v>-16.071598708979536</v>
      </c>
    </row>
    <row r="98" spans="1:16" ht="31.5" customHeight="1">
      <c r="A98" s="5" t="s">
        <v>5</v>
      </c>
      <c r="B98" s="78">
        <v>145.14863200000002</v>
      </c>
      <c r="C98" s="78">
        <v>73.012477</v>
      </c>
      <c r="D98" s="4">
        <f aca="true" t="shared" si="40" ref="D98:D105">(C98-B98)/B98*100</f>
        <v>-49.698129431905365</v>
      </c>
      <c r="E98" s="76">
        <v>71.667781</v>
      </c>
      <c r="F98" s="4">
        <f t="shared" si="36"/>
        <v>-1.8417345298393302</v>
      </c>
      <c r="G98" s="76">
        <v>86.371686502</v>
      </c>
      <c r="H98" s="4">
        <f t="shared" si="36"/>
        <v>20.516758432914223</v>
      </c>
      <c r="I98" s="76">
        <v>126.39816099999999</v>
      </c>
      <c r="J98" s="4">
        <f t="shared" si="37"/>
        <v>46.34212450751803</v>
      </c>
      <c r="K98" s="76">
        <v>164.16522300000003</v>
      </c>
      <c r="L98" s="95">
        <f t="shared" si="38"/>
        <v>29.879439464313123</v>
      </c>
      <c r="M98" s="76">
        <v>137.460864</v>
      </c>
      <c r="N98" s="95">
        <f aca="true" t="shared" si="41" ref="N98:N105">(M98-K98)/K98*100</f>
        <v>-16.26675766766999</v>
      </c>
      <c r="O98" s="76">
        <v>100.544774</v>
      </c>
      <c r="P98" s="95">
        <f t="shared" si="39"/>
        <v>-26.855709273004415</v>
      </c>
    </row>
    <row r="99" spans="1:16" ht="31.5" customHeight="1">
      <c r="A99" s="5" t="s">
        <v>6</v>
      </c>
      <c r="B99" s="78">
        <v>0</v>
      </c>
      <c r="C99" s="78">
        <v>3E-05</v>
      </c>
      <c r="D99" s="4" t="e">
        <f t="shared" si="40"/>
        <v>#DIV/0!</v>
      </c>
      <c r="E99" s="78">
        <v>0</v>
      </c>
      <c r="F99" s="4">
        <f t="shared" si="36"/>
        <v>-100</v>
      </c>
      <c r="G99" s="78">
        <v>0</v>
      </c>
      <c r="H99" s="4" t="e">
        <f t="shared" si="36"/>
        <v>#DIV/0!</v>
      </c>
      <c r="I99" s="78">
        <v>0</v>
      </c>
      <c r="J99" s="4" t="e">
        <f t="shared" si="37"/>
        <v>#DIV/0!</v>
      </c>
      <c r="K99" s="78">
        <v>0</v>
      </c>
      <c r="L99" s="95" t="e">
        <f t="shared" si="38"/>
        <v>#DIV/0!</v>
      </c>
      <c r="M99" s="78">
        <v>0</v>
      </c>
      <c r="N99" s="95" t="e">
        <f t="shared" si="41"/>
        <v>#DIV/0!</v>
      </c>
      <c r="O99" s="78">
        <v>0</v>
      </c>
      <c r="P99" s="95" t="e">
        <f t="shared" si="39"/>
        <v>#DIV/0!</v>
      </c>
    </row>
    <row r="100" spans="1:16" ht="31.5" customHeight="1">
      <c r="A100" s="5" t="s">
        <v>7</v>
      </c>
      <c r="B100" s="78">
        <v>223.376028</v>
      </c>
      <c r="C100" s="78">
        <v>223.07963899999996</v>
      </c>
      <c r="D100" s="4">
        <f t="shared" si="40"/>
        <v>-0.13268612691064297</v>
      </c>
      <c r="E100" s="76">
        <v>222.816824</v>
      </c>
      <c r="F100" s="4">
        <f t="shared" si="36"/>
        <v>-0.11781218634658126</v>
      </c>
      <c r="G100" s="76">
        <v>261.954715</v>
      </c>
      <c r="H100" s="4">
        <f t="shared" si="36"/>
        <v>17.565051999843615</v>
      </c>
      <c r="I100" s="76">
        <v>283.088949</v>
      </c>
      <c r="J100" s="4">
        <f t="shared" si="37"/>
        <v>8.067896010193971</v>
      </c>
      <c r="K100" s="76">
        <v>298.57828600000005</v>
      </c>
      <c r="L100" s="95">
        <f t="shared" si="38"/>
        <v>5.471544210650213</v>
      </c>
      <c r="M100" s="76">
        <v>319.53020399999997</v>
      </c>
      <c r="N100" s="95">
        <f t="shared" si="41"/>
        <v>7.0172276359038115</v>
      </c>
      <c r="O100" s="76">
        <v>323.129024</v>
      </c>
      <c r="P100" s="95">
        <f t="shared" si="39"/>
        <v>1.1262847627387507</v>
      </c>
    </row>
    <row r="101" spans="1:16" ht="31.5" customHeight="1">
      <c r="A101" s="5" t="s">
        <v>8</v>
      </c>
      <c r="B101" s="78">
        <v>15.769679999999997</v>
      </c>
      <c r="C101" s="78">
        <v>8.970312000000002</v>
      </c>
      <c r="D101" s="4">
        <f t="shared" si="40"/>
        <v>-43.11671511406697</v>
      </c>
      <c r="E101" s="76">
        <v>7.797631</v>
      </c>
      <c r="F101" s="4">
        <f t="shared" si="36"/>
        <v>-13.072912068164422</v>
      </c>
      <c r="G101" s="76">
        <v>9.454725000000002</v>
      </c>
      <c r="H101" s="4">
        <f t="shared" si="36"/>
        <v>21.251249257627116</v>
      </c>
      <c r="I101" s="76">
        <v>10.120512000000002</v>
      </c>
      <c r="J101" s="4">
        <f t="shared" si="37"/>
        <v>7.041844157286434</v>
      </c>
      <c r="K101" s="76">
        <v>12.732084999999998</v>
      </c>
      <c r="L101" s="95">
        <f t="shared" si="38"/>
        <v>25.80475177540421</v>
      </c>
      <c r="M101" s="76">
        <v>20.258697</v>
      </c>
      <c r="N101" s="95">
        <f t="shared" si="41"/>
        <v>59.1153137918888</v>
      </c>
      <c r="O101" s="76">
        <v>14.161457</v>
      </c>
      <c r="P101" s="95">
        <f t="shared" si="39"/>
        <v>-30.096901098821903</v>
      </c>
    </row>
    <row r="102" spans="1:16" ht="31.5" customHeight="1">
      <c r="A102" s="5" t="s">
        <v>9</v>
      </c>
      <c r="B102" s="78">
        <v>0</v>
      </c>
      <c r="C102" s="78">
        <v>0</v>
      </c>
      <c r="D102" s="4" t="e">
        <f t="shared" si="40"/>
        <v>#DIV/0!</v>
      </c>
      <c r="E102" s="78">
        <v>0</v>
      </c>
      <c r="F102" s="4" t="e">
        <f t="shared" si="36"/>
        <v>#DIV/0!</v>
      </c>
      <c r="G102" s="78">
        <v>0</v>
      </c>
      <c r="H102" s="4" t="e">
        <f t="shared" si="36"/>
        <v>#DIV/0!</v>
      </c>
      <c r="I102" s="78">
        <v>0</v>
      </c>
      <c r="J102" s="4" t="e">
        <f t="shared" si="37"/>
        <v>#DIV/0!</v>
      </c>
      <c r="K102" s="78">
        <v>0</v>
      </c>
      <c r="L102" s="95" t="e">
        <f t="shared" si="38"/>
        <v>#DIV/0!</v>
      </c>
      <c r="M102" s="78">
        <v>0</v>
      </c>
      <c r="N102" s="95" t="e">
        <f t="shared" si="41"/>
        <v>#DIV/0!</v>
      </c>
      <c r="O102" s="78">
        <v>0</v>
      </c>
      <c r="P102" s="95" t="e">
        <f t="shared" si="39"/>
        <v>#DIV/0!</v>
      </c>
    </row>
    <row r="103" spans="1:16" ht="31.5" customHeight="1">
      <c r="A103" s="5" t="s">
        <v>10</v>
      </c>
      <c r="B103" s="78">
        <v>18.531583999999995</v>
      </c>
      <c r="C103" s="78">
        <v>19.251578</v>
      </c>
      <c r="D103" s="4">
        <f t="shared" si="40"/>
        <v>3.885226432883468</v>
      </c>
      <c r="E103" s="76">
        <v>20.037807</v>
      </c>
      <c r="F103" s="4">
        <f t="shared" si="36"/>
        <v>4.083971713903153</v>
      </c>
      <c r="G103" s="76">
        <v>22.899403</v>
      </c>
      <c r="H103" s="4">
        <f t="shared" si="36"/>
        <v>14.280983942005223</v>
      </c>
      <c r="I103" s="76">
        <v>26.763668000000003</v>
      </c>
      <c r="J103" s="4">
        <f t="shared" si="37"/>
        <v>16.874959578640556</v>
      </c>
      <c r="K103" s="76">
        <v>27.487644999999997</v>
      </c>
      <c r="L103" s="95">
        <f t="shared" si="38"/>
        <v>2.705073908404462</v>
      </c>
      <c r="M103" s="76">
        <v>25.789646999999995</v>
      </c>
      <c r="N103" s="95">
        <f t="shared" si="41"/>
        <v>-6.177313480292699</v>
      </c>
      <c r="O103" s="76">
        <v>27.119643</v>
      </c>
      <c r="P103" s="95">
        <f t="shared" si="39"/>
        <v>5.157092689170988</v>
      </c>
    </row>
    <row r="104" spans="1:16" ht="31.5" customHeight="1">
      <c r="A104" s="5" t="s">
        <v>11</v>
      </c>
      <c r="B104" s="78">
        <v>0.662994</v>
      </c>
      <c r="C104" s="78">
        <v>0.5665030000000001</v>
      </c>
      <c r="D104" s="4">
        <f t="shared" si="40"/>
        <v>-14.553827033125472</v>
      </c>
      <c r="E104" s="76">
        <v>0.6289159999999999</v>
      </c>
      <c r="F104" s="4">
        <f t="shared" si="36"/>
        <v>11.017240861919499</v>
      </c>
      <c r="G104" s="76">
        <v>0.690103</v>
      </c>
      <c r="H104" s="4">
        <f t="shared" si="36"/>
        <v>9.728962214349787</v>
      </c>
      <c r="I104" s="76">
        <v>0.6478700000000001</v>
      </c>
      <c r="J104" s="4">
        <f t="shared" si="37"/>
        <v>-6.119811100661781</v>
      </c>
      <c r="K104" s="76">
        <v>0.546774</v>
      </c>
      <c r="L104" s="95">
        <f t="shared" si="38"/>
        <v>-15.604365073240011</v>
      </c>
      <c r="M104" s="76">
        <v>1.047851</v>
      </c>
      <c r="N104" s="95">
        <f t="shared" si="41"/>
        <v>91.64243361974054</v>
      </c>
      <c r="O104" s="76">
        <v>0.7550999999999999</v>
      </c>
      <c r="P104" s="95">
        <f t="shared" si="39"/>
        <v>-27.93822785873184</v>
      </c>
    </row>
    <row r="105" spans="1:16" ht="31.5" customHeight="1">
      <c r="A105" s="3" t="s">
        <v>3</v>
      </c>
      <c r="B105" s="78">
        <f>SUM(B97:B104)</f>
        <v>610.971187</v>
      </c>
      <c r="C105" s="78">
        <f>SUM(C97:C104)</f>
        <v>516.247525</v>
      </c>
      <c r="D105" s="4">
        <f t="shared" si="40"/>
        <v>-15.503785451015057</v>
      </c>
      <c r="E105" s="76">
        <f>SUM(E97:E104)</f>
        <v>482.553753</v>
      </c>
      <c r="F105" s="4">
        <f t="shared" si="36"/>
        <v>-6.526669934156105</v>
      </c>
      <c r="G105" s="76">
        <f>SUM(G97:G104)</f>
        <v>556.8095935020001</v>
      </c>
      <c r="H105" s="4">
        <f t="shared" si="36"/>
        <v>15.388097189247251</v>
      </c>
      <c r="I105" s="76">
        <f>SUM(I97:I104)</f>
        <v>643.4267240000001</v>
      </c>
      <c r="J105" s="4">
        <f t="shared" si="37"/>
        <v>15.555969492772203</v>
      </c>
      <c r="K105" s="76">
        <f>SUM(K97:K104)</f>
        <v>729.3973290000001</v>
      </c>
      <c r="L105" s="95">
        <f t="shared" si="38"/>
        <v>13.361366849288647</v>
      </c>
      <c r="M105" s="76">
        <f>SUM(M97:M104)</f>
        <v>737.154985</v>
      </c>
      <c r="N105" s="95">
        <f t="shared" si="41"/>
        <v>1.0635706619100989</v>
      </c>
      <c r="O105" s="76">
        <f>SUM(O97:O104)</f>
        <v>661.320011</v>
      </c>
      <c r="P105" s="95">
        <f t="shared" si="39"/>
        <v>-10.287521015678946</v>
      </c>
    </row>
    <row r="107" spans="1:16" ht="31.5" customHeight="1">
      <c r="A107" s="241" t="s">
        <v>197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</row>
    <row r="108" spans="1:16" ht="31.5" customHeight="1">
      <c r="A108" s="241" t="s">
        <v>325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</row>
    <row r="109" spans="1:16" ht="31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1.5" customHeight="1">
      <c r="A110" s="1"/>
      <c r="B110" s="1"/>
      <c r="C110" s="1"/>
      <c r="D110" s="1"/>
      <c r="E110" s="1"/>
      <c r="F110" s="1" t="s">
        <v>61</v>
      </c>
      <c r="G110" s="1"/>
      <c r="H110" s="1"/>
      <c r="I110" s="1"/>
      <c r="J110" s="1" t="s">
        <v>61</v>
      </c>
      <c r="K110" s="1"/>
      <c r="L110" s="1" t="s">
        <v>61</v>
      </c>
      <c r="M110" s="1"/>
      <c r="N110" s="1"/>
      <c r="O110" s="1"/>
      <c r="P110" s="1" t="s">
        <v>0</v>
      </c>
    </row>
    <row r="111" spans="1:16" ht="31.5" customHeight="1">
      <c r="A111" s="3" t="s">
        <v>1</v>
      </c>
      <c r="B111" s="3">
        <v>2550</v>
      </c>
      <c r="C111" s="3">
        <v>2551</v>
      </c>
      <c r="D111" s="4" t="s">
        <v>2</v>
      </c>
      <c r="E111" s="3">
        <v>2552</v>
      </c>
      <c r="F111" s="4" t="s">
        <v>2</v>
      </c>
      <c r="G111" s="3">
        <v>2553</v>
      </c>
      <c r="H111" s="4" t="s">
        <v>2</v>
      </c>
      <c r="I111" s="3">
        <v>2554</v>
      </c>
      <c r="J111" s="4" t="s">
        <v>2</v>
      </c>
      <c r="K111" s="3">
        <v>2555</v>
      </c>
      <c r="L111" s="4" t="s">
        <v>2</v>
      </c>
      <c r="M111" s="3">
        <v>2556</v>
      </c>
      <c r="N111" s="4" t="s">
        <v>2</v>
      </c>
      <c r="O111" s="3">
        <v>2557</v>
      </c>
      <c r="P111" s="4" t="s">
        <v>2</v>
      </c>
    </row>
    <row r="112" spans="1:16" ht="31.5" customHeight="1">
      <c r="A112" s="5" t="s">
        <v>4</v>
      </c>
      <c r="B112" s="78">
        <v>220.098724</v>
      </c>
      <c r="C112" s="78">
        <v>166.643679</v>
      </c>
      <c r="D112" s="4">
        <f>(C112-B112)/B112*100</f>
        <v>-24.286849114127538</v>
      </c>
      <c r="E112" s="76">
        <v>149.67571499999997</v>
      </c>
      <c r="F112" s="4">
        <f aca="true" t="shared" si="42" ref="F112:H120">(E112-C112)/C112*100</f>
        <v>-10.182182787743196</v>
      </c>
      <c r="G112" s="76">
        <v>157.438533</v>
      </c>
      <c r="H112" s="4">
        <f t="shared" si="42"/>
        <v>5.186424531194015</v>
      </c>
      <c r="I112" s="76">
        <v>180.00688100000002</v>
      </c>
      <c r="J112" s="4">
        <f aca="true" t="shared" si="43" ref="J112:J120">(I112-G112)/G112*100</f>
        <v>14.334704198495048</v>
      </c>
      <c r="K112" s="76">
        <v>218.692252</v>
      </c>
      <c r="L112" s="95">
        <f aca="true" t="shared" si="44" ref="L112:L120">(K112-I112)/I112*100</f>
        <v>21.49105122264741</v>
      </c>
      <c r="M112" s="76">
        <v>213.68229</v>
      </c>
      <c r="N112" s="95">
        <f aca="true" t="shared" si="45" ref="N112:N120">(M112-K112)/K112*100</f>
        <v>-2.290873112413695</v>
      </c>
      <c r="O112" s="76">
        <v>161.89116899999996</v>
      </c>
      <c r="P112" s="95">
        <f aca="true" t="shared" si="46" ref="P112:P120">(O112-M112)/M112*100</f>
        <v>-24.23744195178741</v>
      </c>
    </row>
    <row r="113" spans="1:16" ht="31.5" customHeight="1">
      <c r="A113" s="5" t="s">
        <v>5</v>
      </c>
      <c r="B113" s="78">
        <v>94.87697499999999</v>
      </c>
      <c r="C113" s="78">
        <v>75.77688500000001</v>
      </c>
      <c r="D113" s="4">
        <f aca="true" t="shared" si="47" ref="D113:D120">(C113-B113)/B113*100</f>
        <v>-20.131428094118707</v>
      </c>
      <c r="E113" s="76">
        <v>77.200025</v>
      </c>
      <c r="F113" s="4">
        <f t="shared" si="42"/>
        <v>1.8780661147525257</v>
      </c>
      <c r="G113" s="76">
        <v>85.537754</v>
      </c>
      <c r="H113" s="4">
        <f t="shared" si="42"/>
        <v>10.800163600983304</v>
      </c>
      <c r="I113" s="76">
        <v>82.866756</v>
      </c>
      <c r="J113" s="4">
        <f t="shared" si="43"/>
        <v>-3.1225954331230295</v>
      </c>
      <c r="K113" s="76">
        <v>80.632365</v>
      </c>
      <c r="L113" s="95">
        <f t="shared" si="44"/>
        <v>-2.696365958865341</v>
      </c>
      <c r="M113" s="76">
        <v>97.36530600000002</v>
      </c>
      <c r="N113" s="95">
        <f t="shared" si="45"/>
        <v>20.75213966500924</v>
      </c>
      <c r="O113" s="76">
        <v>94.865177</v>
      </c>
      <c r="P113" s="95">
        <f t="shared" si="46"/>
        <v>-2.5677822036527207</v>
      </c>
    </row>
    <row r="114" spans="1:16" ht="31.5" customHeight="1">
      <c r="A114" s="5" t="s">
        <v>6</v>
      </c>
      <c r="B114" s="78">
        <v>0</v>
      </c>
      <c r="C114" s="78">
        <v>0</v>
      </c>
      <c r="D114" s="4" t="e">
        <f t="shared" si="47"/>
        <v>#DIV/0!</v>
      </c>
      <c r="E114" s="78">
        <v>0</v>
      </c>
      <c r="F114" s="4" t="e">
        <f t="shared" si="42"/>
        <v>#DIV/0!</v>
      </c>
      <c r="G114" s="78">
        <v>0</v>
      </c>
      <c r="H114" s="4" t="e">
        <f t="shared" si="42"/>
        <v>#DIV/0!</v>
      </c>
      <c r="I114" s="78">
        <v>0</v>
      </c>
      <c r="J114" s="4" t="e">
        <f t="shared" si="43"/>
        <v>#DIV/0!</v>
      </c>
      <c r="K114" s="78">
        <v>0</v>
      </c>
      <c r="L114" s="95" t="e">
        <f t="shared" si="44"/>
        <v>#DIV/0!</v>
      </c>
      <c r="M114" s="78">
        <v>0</v>
      </c>
      <c r="N114" s="95" t="e">
        <f t="shared" si="45"/>
        <v>#DIV/0!</v>
      </c>
      <c r="O114" s="78">
        <v>0</v>
      </c>
      <c r="P114" s="95" t="e">
        <f t="shared" si="46"/>
        <v>#DIV/0!</v>
      </c>
    </row>
    <row r="115" spans="1:16" ht="31.5" customHeight="1">
      <c r="A115" s="5" t="s">
        <v>7</v>
      </c>
      <c r="B115" s="78">
        <v>164.35881799999999</v>
      </c>
      <c r="C115" s="78">
        <v>170.76538100000002</v>
      </c>
      <c r="D115" s="4">
        <f t="shared" si="47"/>
        <v>3.897912553739608</v>
      </c>
      <c r="E115" s="76">
        <v>177.41053899999997</v>
      </c>
      <c r="F115" s="4">
        <f t="shared" si="42"/>
        <v>3.891396465188662</v>
      </c>
      <c r="G115" s="76">
        <v>227.35994800000003</v>
      </c>
      <c r="H115" s="4">
        <f t="shared" si="42"/>
        <v>28.15470224122371</v>
      </c>
      <c r="I115" s="76">
        <v>243.34639900000002</v>
      </c>
      <c r="J115" s="4">
        <f t="shared" si="43"/>
        <v>7.031340014205134</v>
      </c>
      <c r="K115" s="76">
        <v>250.36867199999995</v>
      </c>
      <c r="L115" s="95">
        <f t="shared" si="44"/>
        <v>2.8857106695874823</v>
      </c>
      <c r="M115" s="76">
        <v>267.60927599999997</v>
      </c>
      <c r="N115" s="95">
        <f t="shared" si="45"/>
        <v>6.886086770472634</v>
      </c>
      <c r="O115" s="76">
        <v>293.42432499999995</v>
      </c>
      <c r="P115" s="95">
        <f t="shared" si="46"/>
        <v>9.646544912740614</v>
      </c>
    </row>
    <row r="116" spans="1:16" ht="31.5" customHeight="1">
      <c r="A116" s="5" t="s">
        <v>8</v>
      </c>
      <c r="B116" s="78">
        <v>18.547929</v>
      </c>
      <c r="C116" s="78">
        <v>10.509698</v>
      </c>
      <c r="D116" s="4">
        <f t="shared" si="47"/>
        <v>-43.33762006529138</v>
      </c>
      <c r="E116" s="76">
        <v>10.64896</v>
      </c>
      <c r="F116" s="4">
        <f t="shared" si="42"/>
        <v>1.325080891953322</v>
      </c>
      <c r="G116" s="76">
        <v>12.377557</v>
      </c>
      <c r="H116" s="4">
        <f t="shared" si="42"/>
        <v>16.232542896207693</v>
      </c>
      <c r="I116" s="76">
        <v>13.909576000000001</v>
      </c>
      <c r="J116" s="4">
        <f t="shared" si="43"/>
        <v>12.377394020484026</v>
      </c>
      <c r="K116" s="76">
        <v>16.064135</v>
      </c>
      <c r="L116" s="95">
        <f t="shared" si="44"/>
        <v>15.489753246252787</v>
      </c>
      <c r="M116" s="76">
        <v>38.959701</v>
      </c>
      <c r="N116" s="95">
        <f t="shared" si="45"/>
        <v>142.5259810129833</v>
      </c>
      <c r="O116" s="76">
        <v>26.487695000000002</v>
      </c>
      <c r="P116" s="95">
        <f t="shared" si="46"/>
        <v>-32.01258141072489</v>
      </c>
    </row>
    <row r="117" spans="1:16" ht="31.5" customHeight="1">
      <c r="A117" s="5" t="s">
        <v>9</v>
      </c>
      <c r="B117" s="78">
        <v>0</v>
      </c>
      <c r="C117" s="78">
        <v>0</v>
      </c>
      <c r="D117" s="4" t="e">
        <f t="shared" si="47"/>
        <v>#DIV/0!</v>
      </c>
      <c r="E117" s="78">
        <v>0</v>
      </c>
      <c r="F117" s="4" t="e">
        <f t="shared" si="42"/>
        <v>#DIV/0!</v>
      </c>
      <c r="G117" s="78">
        <v>0</v>
      </c>
      <c r="H117" s="4" t="e">
        <f t="shared" si="42"/>
        <v>#DIV/0!</v>
      </c>
      <c r="I117" s="78">
        <v>0</v>
      </c>
      <c r="J117" s="4" t="e">
        <f t="shared" si="43"/>
        <v>#DIV/0!</v>
      </c>
      <c r="K117" s="78">
        <v>0</v>
      </c>
      <c r="L117" s="95" t="e">
        <f t="shared" si="44"/>
        <v>#DIV/0!</v>
      </c>
      <c r="M117" s="78">
        <v>0</v>
      </c>
      <c r="N117" s="95" t="e">
        <f t="shared" si="45"/>
        <v>#DIV/0!</v>
      </c>
      <c r="O117" s="78">
        <v>0</v>
      </c>
      <c r="P117" s="95" t="e">
        <f t="shared" si="46"/>
        <v>#DIV/0!</v>
      </c>
    </row>
    <row r="118" spans="1:16" ht="31.5" customHeight="1">
      <c r="A118" s="5" t="s">
        <v>10</v>
      </c>
      <c r="B118" s="78">
        <v>16.406785</v>
      </c>
      <c r="C118" s="78">
        <v>17.924803999999998</v>
      </c>
      <c r="D118" s="4">
        <f t="shared" si="47"/>
        <v>9.25238552220925</v>
      </c>
      <c r="E118" s="76">
        <v>19.35054</v>
      </c>
      <c r="F118" s="4">
        <f t="shared" si="42"/>
        <v>7.953983764620247</v>
      </c>
      <c r="G118" s="76">
        <v>26.452625</v>
      </c>
      <c r="H118" s="4">
        <f t="shared" si="42"/>
        <v>36.702257404702934</v>
      </c>
      <c r="I118" s="76">
        <v>28.464971</v>
      </c>
      <c r="J118" s="4">
        <f t="shared" si="43"/>
        <v>7.607358437962196</v>
      </c>
      <c r="K118" s="76">
        <v>30.160946999999993</v>
      </c>
      <c r="L118" s="95">
        <f t="shared" si="44"/>
        <v>5.9581160296983775</v>
      </c>
      <c r="M118" s="76">
        <v>27.108272999999997</v>
      </c>
      <c r="N118" s="95">
        <f t="shared" si="45"/>
        <v>-10.12128034308736</v>
      </c>
      <c r="O118" s="76">
        <v>26.138097</v>
      </c>
      <c r="P118" s="95">
        <f t="shared" si="46"/>
        <v>-3.578892687114368</v>
      </c>
    </row>
    <row r="119" spans="1:16" ht="31.5" customHeight="1">
      <c r="A119" s="5" t="s">
        <v>11</v>
      </c>
      <c r="B119" s="78">
        <v>0.5122950000000001</v>
      </c>
      <c r="C119" s="78">
        <v>0.9254000000000001</v>
      </c>
      <c r="D119" s="4">
        <f t="shared" si="47"/>
        <v>80.63810890209743</v>
      </c>
      <c r="E119" s="76">
        <v>0.5816</v>
      </c>
      <c r="F119" s="4">
        <f t="shared" si="42"/>
        <v>-37.151502053166205</v>
      </c>
      <c r="G119" s="76">
        <v>0.66274</v>
      </c>
      <c r="H119" s="4">
        <f t="shared" si="42"/>
        <v>13.951169188445665</v>
      </c>
      <c r="I119" s="76">
        <v>0.7448849999999999</v>
      </c>
      <c r="J119" s="4">
        <f t="shared" si="43"/>
        <v>12.394755107583656</v>
      </c>
      <c r="K119" s="76">
        <v>0.713029</v>
      </c>
      <c r="L119" s="95">
        <f t="shared" si="44"/>
        <v>-4.276633305812291</v>
      </c>
      <c r="M119" s="76">
        <v>0.648294</v>
      </c>
      <c r="N119" s="95">
        <f t="shared" si="45"/>
        <v>-9.078873369806836</v>
      </c>
      <c r="O119" s="76">
        <v>0.7825</v>
      </c>
      <c r="P119" s="95">
        <f t="shared" si="46"/>
        <v>20.7014101626731</v>
      </c>
    </row>
    <row r="120" spans="1:16" ht="31.5" customHeight="1">
      <c r="A120" s="3" t="s">
        <v>3</v>
      </c>
      <c r="B120" s="78">
        <f>SUM(B112:B119)</f>
        <v>514.801526</v>
      </c>
      <c r="C120" s="78">
        <f>SUM(C112:C119)</f>
        <v>442.5458470000001</v>
      </c>
      <c r="D120" s="4">
        <f t="shared" si="47"/>
        <v>-14.035638076177706</v>
      </c>
      <c r="E120" s="76">
        <f>SUM(E112:E119)</f>
        <v>434.8673789999999</v>
      </c>
      <c r="F120" s="4">
        <f t="shared" si="42"/>
        <v>-1.735067236999781</v>
      </c>
      <c r="G120" s="76">
        <f>SUM(G112:G119)</f>
        <v>509.82915700000007</v>
      </c>
      <c r="H120" s="4">
        <f t="shared" si="42"/>
        <v>17.23784804746188</v>
      </c>
      <c r="I120" s="76">
        <f>SUM(I112:I119)</f>
        <v>549.339468</v>
      </c>
      <c r="J120" s="4">
        <f t="shared" si="43"/>
        <v>7.749715852363449</v>
      </c>
      <c r="K120" s="76">
        <f>SUM(K112:K119)</f>
        <v>596.6313999999999</v>
      </c>
      <c r="L120" s="95">
        <f t="shared" si="44"/>
        <v>8.608872064513642</v>
      </c>
      <c r="M120" s="76">
        <f>SUM(M112:M119)</f>
        <v>645.37314</v>
      </c>
      <c r="N120" s="95">
        <f t="shared" si="45"/>
        <v>8.169489570947853</v>
      </c>
      <c r="O120" s="76">
        <f>SUM(O112:O119)</f>
        <v>603.5889629999999</v>
      </c>
      <c r="P120" s="95">
        <f t="shared" si="46"/>
        <v>-6.474421448652187</v>
      </c>
    </row>
    <row r="122" spans="1:16" ht="31.5" customHeight="1">
      <c r="A122" s="241" t="s">
        <v>198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</row>
    <row r="123" spans="1:16" ht="31.5" customHeight="1">
      <c r="A123" s="241" t="s">
        <v>325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</row>
    <row r="124" spans="1:16" ht="31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1.5" customHeight="1">
      <c r="A125" s="1"/>
      <c r="B125" s="1"/>
      <c r="C125" s="1"/>
      <c r="D125" s="1"/>
      <c r="E125" s="1"/>
      <c r="F125" s="1" t="s">
        <v>61</v>
      </c>
      <c r="G125" s="1"/>
      <c r="H125" s="1"/>
      <c r="I125" s="1"/>
      <c r="J125" s="1" t="s">
        <v>61</v>
      </c>
      <c r="K125" s="1"/>
      <c r="L125" s="1" t="s">
        <v>61</v>
      </c>
      <c r="M125" s="1"/>
      <c r="N125" s="1"/>
      <c r="O125" s="1"/>
      <c r="P125" s="1" t="s">
        <v>0</v>
      </c>
    </row>
    <row r="126" spans="1:16" ht="31.5" customHeight="1">
      <c r="A126" s="3" t="s">
        <v>1</v>
      </c>
      <c r="B126" s="3">
        <v>2550</v>
      </c>
      <c r="C126" s="3">
        <v>2551</v>
      </c>
      <c r="D126" s="4" t="s">
        <v>2</v>
      </c>
      <c r="E126" s="3">
        <v>2552</v>
      </c>
      <c r="F126" s="4" t="s">
        <v>2</v>
      </c>
      <c r="G126" s="3">
        <v>2553</v>
      </c>
      <c r="H126" s="4" t="s">
        <v>2</v>
      </c>
      <c r="I126" s="3">
        <v>2554</v>
      </c>
      <c r="J126" s="4" t="s">
        <v>2</v>
      </c>
      <c r="K126" s="3">
        <v>2555</v>
      </c>
      <c r="L126" s="4" t="s">
        <v>2</v>
      </c>
      <c r="M126" s="3">
        <v>2556</v>
      </c>
      <c r="N126" s="4" t="s">
        <v>2</v>
      </c>
      <c r="O126" s="3">
        <v>2557</v>
      </c>
      <c r="P126" s="4" t="s">
        <v>2</v>
      </c>
    </row>
    <row r="127" spans="1:16" ht="31.5" customHeight="1">
      <c r="A127" s="5" t="s">
        <v>4</v>
      </c>
      <c r="B127" s="78">
        <v>184.37867500000002</v>
      </c>
      <c r="C127" s="78">
        <v>143.537791</v>
      </c>
      <c r="D127" s="4">
        <f>(C127-B127)/B127*100</f>
        <v>-22.150546423006897</v>
      </c>
      <c r="E127" s="76">
        <v>130.886066</v>
      </c>
      <c r="F127" s="4">
        <f aca="true" t="shared" si="48" ref="F127:H135">(E127-C127)/C127*100</f>
        <v>-8.814211861460233</v>
      </c>
      <c r="G127" s="76">
        <v>143.71649100000002</v>
      </c>
      <c r="H127" s="4">
        <f t="shared" si="48"/>
        <v>9.802743249995778</v>
      </c>
      <c r="I127" s="76">
        <v>156.54801899999998</v>
      </c>
      <c r="J127" s="4">
        <f aca="true" t="shared" si="49" ref="J127:J135">(I127-G127)/G127*100</f>
        <v>8.92836160326233</v>
      </c>
      <c r="K127" s="76">
        <v>223.997454</v>
      </c>
      <c r="L127" s="95">
        <f aca="true" t="shared" si="50" ref="L127:L135">(K127-I127)/I127*100</f>
        <v>43.08546057040813</v>
      </c>
      <c r="M127" s="76">
        <v>217.69834100000003</v>
      </c>
      <c r="N127" s="95">
        <f aca="true" t="shared" si="51" ref="N127:N135">(M127-K127)/K127*100</f>
        <v>-2.8121359807955573</v>
      </c>
      <c r="O127" s="76">
        <v>170.137066</v>
      </c>
      <c r="P127" s="95">
        <f aca="true" t="shared" si="52" ref="P127:P135">(O127-M127)/M127*100</f>
        <v>-21.847330017090034</v>
      </c>
    </row>
    <row r="128" spans="1:16" ht="31.5" customHeight="1">
      <c r="A128" s="5" t="s">
        <v>5</v>
      </c>
      <c r="B128" s="78">
        <v>64.673877</v>
      </c>
      <c r="C128" s="78">
        <v>63.093424</v>
      </c>
      <c r="D128" s="4">
        <f aca="true" t="shared" si="53" ref="D128:D135">(C128-B128)/B128*100</f>
        <v>-2.4437270089745904</v>
      </c>
      <c r="E128" s="76">
        <v>62.996025</v>
      </c>
      <c r="F128" s="4">
        <f t="shared" si="48"/>
        <v>-0.15437266489134555</v>
      </c>
      <c r="G128" s="76">
        <v>79.98528200000001</v>
      </c>
      <c r="H128" s="4">
        <f t="shared" si="48"/>
        <v>26.968776204530375</v>
      </c>
      <c r="I128" s="76">
        <v>86.125951</v>
      </c>
      <c r="J128" s="4">
        <f t="shared" si="49"/>
        <v>7.677248671824382</v>
      </c>
      <c r="K128" s="76">
        <v>68.128084</v>
      </c>
      <c r="L128" s="95">
        <f t="shared" si="50"/>
        <v>-20.897147481134926</v>
      </c>
      <c r="M128" s="76">
        <v>72.65517</v>
      </c>
      <c r="N128" s="95">
        <f t="shared" si="51"/>
        <v>6.6449630375631825</v>
      </c>
      <c r="O128" s="76">
        <v>64.420858</v>
      </c>
      <c r="P128" s="95">
        <f t="shared" si="52"/>
        <v>-11.33341508938731</v>
      </c>
    </row>
    <row r="129" spans="1:16" ht="31.5" customHeight="1">
      <c r="A129" s="5" t="s">
        <v>6</v>
      </c>
      <c r="B129" s="78">
        <v>0</v>
      </c>
      <c r="C129" s="78">
        <v>0</v>
      </c>
      <c r="D129" s="4" t="e">
        <f t="shared" si="53"/>
        <v>#DIV/0!</v>
      </c>
      <c r="E129" s="78">
        <v>0</v>
      </c>
      <c r="F129" s="4" t="e">
        <f t="shared" si="48"/>
        <v>#DIV/0!</v>
      </c>
      <c r="G129" s="78">
        <v>0</v>
      </c>
      <c r="H129" s="4" t="e">
        <f t="shared" si="48"/>
        <v>#DIV/0!</v>
      </c>
      <c r="I129" s="78">
        <v>0</v>
      </c>
      <c r="J129" s="4" t="e">
        <f t="shared" si="49"/>
        <v>#DIV/0!</v>
      </c>
      <c r="K129" s="78">
        <v>0</v>
      </c>
      <c r="L129" s="95" t="e">
        <f t="shared" si="50"/>
        <v>#DIV/0!</v>
      </c>
      <c r="M129" s="78">
        <v>0</v>
      </c>
      <c r="N129" s="95" t="e">
        <f t="shared" si="51"/>
        <v>#DIV/0!</v>
      </c>
      <c r="O129" s="78">
        <v>0</v>
      </c>
      <c r="P129" s="95" t="e">
        <f t="shared" si="52"/>
        <v>#DIV/0!</v>
      </c>
    </row>
    <row r="130" spans="1:16" ht="31.5" customHeight="1">
      <c r="A130" s="5" t="s">
        <v>7</v>
      </c>
      <c r="B130" s="78">
        <v>248.765488</v>
      </c>
      <c r="C130" s="78">
        <v>256.298255</v>
      </c>
      <c r="D130" s="4">
        <f t="shared" si="53"/>
        <v>3.0280595031735182</v>
      </c>
      <c r="E130" s="76">
        <v>242.76791799999998</v>
      </c>
      <c r="F130" s="4">
        <f t="shared" si="48"/>
        <v>-5.279137386245569</v>
      </c>
      <c r="G130" s="76">
        <v>298.528485</v>
      </c>
      <c r="H130" s="4">
        <f t="shared" si="48"/>
        <v>22.9686720796444</v>
      </c>
      <c r="I130" s="76">
        <v>326.180331</v>
      </c>
      <c r="J130" s="4">
        <f t="shared" si="49"/>
        <v>9.262716085535368</v>
      </c>
      <c r="K130" s="76">
        <v>316.28018199999997</v>
      </c>
      <c r="L130" s="95">
        <f t="shared" si="50"/>
        <v>-3.0351765753772733</v>
      </c>
      <c r="M130" s="76">
        <v>292.446034</v>
      </c>
      <c r="N130" s="95">
        <f t="shared" si="51"/>
        <v>-7.535770293694839</v>
      </c>
      <c r="O130" s="76">
        <v>297.47668500000003</v>
      </c>
      <c r="P130" s="95">
        <f t="shared" si="52"/>
        <v>1.7201980588322956</v>
      </c>
    </row>
    <row r="131" spans="1:16" ht="31.5" customHeight="1">
      <c r="A131" s="5" t="s">
        <v>8</v>
      </c>
      <c r="B131" s="78">
        <v>13.459421999999998</v>
      </c>
      <c r="C131" s="78">
        <v>7.161765</v>
      </c>
      <c r="D131" s="4">
        <f t="shared" si="53"/>
        <v>-46.78995130697291</v>
      </c>
      <c r="E131" s="76">
        <v>7.237007999999999</v>
      </c>
      <c r="F131" s="4">
        <f t="shared" si="48"/>
        <v>1.0506209014118657</v>
      </c>
      <c r="G131" s="76">
        <v>8.788832999999999</v>
      </c>
      <c r="H131" s="4">
        <f t="shared" si="48"/>
        <v>21.44290845056409</v>
      </c>
      <c r="I131" s="76">
        <v>10.256784999999999</v>
      </c>
      <c r="J131" s="4">
        <f t="shared" si="49"/>
        <v>16.702467779283104</v>
      </c>
      <c r="K131" s="76">
        <v>11.945127999999999</v>
      </c>
      <c r="L131" s="95">
        <f t="shared" si="50"/>
        <v>16.460742815609372</v>
      </c>
      <c r="M131" s="76">
        <v>24.893736999999998</v>
      </c>
      <c r="N131" s="95">
        <f t="shared" si="51"/>
        <v>108.40075552141425</v>
      </c>
      <c r="O131" s="76">
        <v>14.719574999999999</v>
      </c>
      <c r="P131" s="95">
        <f t="shared" si="52"/>
        <v>-40.87036831794278</v>
      </c>
    </row>
    <row r="132" spans="1:16" ht="31.5" customHeight="1">
      <c r="A132" s="5" t="s">
        <v>9</v>
      </c>
      <c r="B132" s="78">
        <v>0</v>
      </c>
      <c r="C132" s="78">
        <v>0</v>
      </c>
      <c r="D132" s="4" t="e">
        <f t="shared" si="53"/>
        <v>#DIV/0!</v>
      </c>
      <c r="E132" s="78">
        <v>0</v>
      </c>
      <c r="F132" s="4" t="e">
        <f t="shared" si="48"/>
        <v>#DIV/0!</v>
      </c>
      <c r="G132" s="78">
        <v>0</v>
      </c>
      <c r="H132" s="4" t="e">
        <f t="shared" si="48"/>
        <v>#DIV/0!</v>
      </c>
      <c r="I132" s="78">
        <v>0</v>
      </c>
      <c r="J132" s="4" t="e">
        <f t="shared" si="49"/>
        <v>#DIV/0!</v>
      </c>
      <c r="K132" s="78">
        <v>0</v>
      </c>
      <c r="L132" s="95" t="e">
        <f t="shared" si="50"/>
        <v>#DIV/0!</v>
      </c>
      <c r="M132" s="78">
        <v>0</v>
      </c>
      <c r="N132" s="95" t="e">
        <f t="shared" si="51"/>
        <v>#DIV/0!</v>
      </c>
      <c r="O132" s="78">
        <v>0</v>
      </c>
      <c r="P132" s="95" t="e">
        <f t="shared" si="52"/>
        <v>#DIV/0!</v>
      </c>
    </row>
    <row r="133" spans="1:16" ht="31.5" customHeight="1">
      <c r="A133" s="5" t="s">
        <v>10</v>
      </c>
      <c r="B133" s="78">
        <v>14.669629</v>
      </c>
      <c r="C133" s="78">
        <v>15.307531</v>
      </c>
      <c r="D133" s="4">
        <f t="shared" si="53"/>
        <v>4.348453529397371</v>
      </c>
      <c r="E133" s="76">
        <v>16.642286</v>
      </c>
      <c r="F133" s="4">
        <f t="shared" si="48"/>
        <v>8.719596909521186</v>
      </c>
      <c r="G133" s="76">
        <v>24.379444999999997</v>
      </c>
      <c r="H133" s="4">
        <f t="shared" si="48"/>
        <v>46.49096284008098</v>
      </c>
      <c r="I133" s="76">
        <v>22.074424</v>
      </c>
      <c r="J133" s="4">
        <f t="shared" si="49"/>
        <v>-9.45477224768651</v>
      </c>
      <c r="K133" s="76">
        <v>23.615505999999996</v>
      </c>
      <c r="L133" s="95">
        <f t="shared" si="50"/>
        <v>6.981301074945357</v>
      </c>
      <c r="M133" s="76">
        <v>23.502291999999997</v>
      </c>
      <c r="N133" s="95">
        <f t="shared" si="51"/>
        <v>-0.47940535341482526</v>
      </c>
      <c r="O133" s="76">
        <v>24.743885000000006</v>
      </c>
      <c r="P133" s="95">
        <f t="shared" si="52"/>
        <v>5.282859220709236</v>
      </c>
    </row>
    <row r="134" spans="1:16" ht="31.5" customHeight="1">
      <c r="A134" s="5" t="s">
        <v>11</v>
      </c>
      <c r="B134" s="78">
        <v>0.35960700000000007</v>
      </c>
      <c r="C134" s="90">
        <v>0.49962800000000007</v>
      </c>
      <c r="D134" s="4">
        <f t="shared" si="53"/>
        <v>38.93722869688298</v>
      </c>
      <c r="E134" s="76">
        <v>0.4735959999999999</v>
      </c>
      <c r="F134" s="4">
        <f t="shared" si="48"/>
        <v>-5.210276445675615</v>
      </c>
      <c r="G134" s="76">
        <v>0.653874</v>
      </c>
      <c r="H134" s="4">
        <f t="shared" si="48"/>
        <v>38.06577758258095</v>
      </c>
      <c r="I134" s="76">
        <v>0.8414019999999999</v>
      </c>
      <c r="J134" s="4">
        <f t="shared" si="49"/>
        <v>28.679531530539514</v>
      </c>
      <c r="K134" s="76">
        <v>0.5651130000000001</v>
      </c>
      <c r="L134" s="95">
        <f t="shared" si="50"/>
        <v>-32.83674153377337</v>
      </c>
      <c r="M134" s="76">
        <v>0.5212990000000001</v>
      </c>
      <c r="N134" s="95">
        <f t="shared" si="51"/>
        <v>-7.753139637559216</v>
      </c>
      <c r="O134" s="76">
        <v>0.556618</v>
      </c>
      <c r="P134" s="95">
        <f t="shared" si="52"/>
        <v>6.775190437733407</v>
      </c>
    </row>
    <row r="135" spans="1:16" ht="31.5" customHeight="1">
      <c r="A135" s="3" t="s">
        <v>3</v>
      </c>
      <c r="B135" s="78">
        <f>SUM(B127:B134)</f>
        <v>526.306698</v>
      </c>
      <c r="C135" s="78">
        <f>SUM(C127:C134)</f>
        <v>485.89839399999994</v>
      </c>
      <c r="D135" s="4">
        <f t="shared" si="53"/>
        <v>-7.677710383233627</v>
      </c>
      <c r="E135" s="76">
        <f>SUM(E127:E134)</f>
        <v>461.00289899999996</v>
      </c>
      <c r="F135" s="4">
        <f t="shared" si="48"/>
        <v>-5.123601005357508</v>
      </c>
      <c r="G135" s="76">
        <f>SUM(G127:G134)</f>
        <v>556.05241</v>
      </c>
      <c r="H135" s="4">
        <f t="shared" si="48"/>
        <v>20.617985528112712</v>
      </c>
      <c r="I135" s="76">
        <f>SUM(I127:I134)</f>
        <v>602.0269120000002</v>
      </c>
      <c r="J135" s="4">
        <f t="shared" si="49"/>
        <v>8.268015959143158</v>
      </c>
      <c r="K135" s="76">
        <f>SUM(K127:K134)</f>
        <v>644.5314669999999</v>
      </c>
      <c r="L135" s="95">
        <f t="shared" si="50"/>
        <v>7.06024168567397</v>
      </c>
      <c r="M135" s="76">
        <f>SUM(M127:M134)</f>
        <v>631.7168730000001</v>
      </c>
      <c r="N135" s="95">
        <f t="shared" si="51"/>
        <v>-1.988203005765711</v>
      </c>
      <c r="O135" s="76">
        <f>SUM(O127:O134)</f>
        <v>572.054687</v>
      </c>
      <c r="P135" s="95">
        <f t="shared" si="52"/>
        <v>-9.444450283030532</v>
      </c>
    </row>
    <row r="137" spans="1:16" ht="31.5" customHeight="1">
      <c r="A137" s="241" t="s">
        <v>74</v>
      </c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</row>
    <row r="138" spans="1:16" ht="31.5" customHeight="1">
      <c r="A138" s="241" t="s">
        <v>325</v>
      </c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</row>
    <row r="139" spans="1:16" ht="31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1.5" customHeight="1">
      <c r="A140" s="1"/>
      <c r="B140" s="1"/>
      <c r="C140" s="1"/>
      <c r="D140" s="1"/>
      <c r="E140" s="1"/>
      <c r="F140" s="1" t="s">
        <v>61</v>
      </c>
      <c r="G140" s="1"/>
      <c r="H140" s="1"/>
      <c r="I140" s="1"/>
      <c r="J140" s="1" t="s">
        <v>61</v>
      </c>
      <c r="K140" s="1"/>
      <c r="L140" s="1" t="s">
        <v>61</v>
      </c>
      <c r="M140" s="1"/>
      <c r="N140" s="1"/>
      <c r="O140" s="1"/>
      <c r="P140" s="1" t="s">
        <v>0</v>
      </c>
    </row>
    <row r="141" spans="1:16" ht="31.5" customHeight="1">
      <c r="A141" s="3" t="s">
        <v>1</v>
      </c>
      <c r="B141" s="3">
        <v>2550</v>
      </c>
      <c r="C141" s="3">
        <v>2551</v>
      </c>
      <c r="D141" s="4" t="s">
        <v>2</v>
      </c>
      <c r="E141" s="3">
        <v>2552</v>
      </c>
      <c r="F141" s="4" t="s">
        <v>2</v>
      </c>
      <c r="G141" s="3">
        <v>2553</v>
      </c>
      <c r="H141" s="4" t="s">
        <v>2</v>
      </c>
      <c r="I141" s="3">
        <v>2554</v>
      </c>
      <c r="J141" s="4" t="s">
        <v>2</v>
      </c>
      <c r="K141" s="3">
        <v>2555</v>
      </c>
      <c r="L141" s="4" t="s">
        <v>2</v>
      </c>
      <c r="M141" s="3">
        <v>2556</v>
      </c>
      <c r="N141" s="4" t="s">
        <v>2</v>
      </c>
      <c r="O141" s="3">
        <v>2557</v>
      </c>
      <c r="P141" s="4" t="s">
        <v>2</v>
      </c>
    </row>
    <row r="142" spans="1:16" ht="31.5" customHeight="1">
      <c r="A142" s="5" t="s">
        <v>4</v>
      </c>
      <c r="B142" s="96">
        <f aca="true" t="shared" si="54" ref="B142:C149">B21+B36+B52+B67+B82+B97+B112+B127</f>
        <v>2899.401486</v>
      </c>
      <c r="C142" s="96">
        <f t="shared" si="54"/>
        <v>2826.7279989999997</v>
      </c>
      <c r="D142" s="4">
        <f>(C142-B142)/B142*100</f>
        <v>-2.506499612106513</v>
      </c>
      <c r="E142" s="76">
        <f aca="true" t="shared" si="55" ref="E142:E149">E21+E36+E52+E67+E82+E97+E112+E127</f>
        <v>2705.2290651399994</v>
      </c>
      <c r="F142" s="4">
        <f aca="true" t="shared" si="56" ref="F142:H150">(E142-C142)/C142*100</f>
        <v>-4.298218077684959</v>
      </c>
      <c r="G142" s="76">
        <f aca="true" t="shared" si="57" ref="G142:G149">G21+G36+G52+G67+G82+G97+G112+G127</f>
        <v>3008.8139357000005</v>
      </c>
      <c r="H142" s="4">
        <f t="shared" si="56"/>
        <v>11.22215025973374</v>
      </c>
      <c r="I142" s="76">
        <f aca="true" t="shared" si="58" ref="I142:I149">I21+I36+I52+I67+I82+I97+I112+I127</f>
        <v>3384.398962</v>
      </c>
      <c r="J142" s="4">
        <f aca="true" t="shared" si="59" ref="J142:J150">(I142-G142)/G142*100</f>
        <v>12.482826599665422</v>
      </c>
      <c r="K142" s="76">
        <f aca="true" t="shared" si="60" ref="K142:K149">K21+K36+K52+K67+K82+K97+K112+K127</f>
        <v>3861.5628259999994</v>
      </c>
      <c r="L142" s="95">
        <f aca="true" t="shared" si="61" ref="L142:L150">(K142-I142)/I142*100</f>
        <v>14.098924782733672</v>
      </c>
      <c r="M142" s="91">
        <f aca="true" t="shared" si="62" ref="M142:M149">M21+M36+M52+M67+M82+M97+M112+M127</f>
        <v>3418.8653000000004</v>
      </c>
      <c r="N142" s="95">
        <f aca="true" t="shared" si="63" ref="N142:N150">(M142-K142)/K142*100</f>
        <v>-11.46420622809256</v>
      </c>
      <c r="O142" s="76">
        <f aca="true" t="shared" si="64" ref="O142:O149">O21+O36+O52+O67+O82+O97+O112+O127</f>
        <v>2865.9423290000004</v>
      </c>
      <c r="P142" s="95">
        <f aca="true" t="shared" si="65" ref="P142:P150">(O142-M142)/M142*100</f>
        <v>-16.172704171761314</v>
      </c>
    </row>
    <row r="143" spans="1:16" ht="31.5" customHeight="1">
      <c r="A143" s="5" t="s">
        <v>5</v>
      </c>
      <c r="B143" s="96">
        <f t="shared" si="54"/>
        <v>2038.646404</v>
      </c>
      <c r="C143" s="96">
        <f t="shared" si="54"/>
        <v>2038.1429380000002</v>
      </c>
      <c r="D143" s="4">
        <f aca="true" t="shared" si="66" ref="D143:D150">(C143-B143)/B143*100</f>
        <v>-0.024696092417598542</v>
      </c>
      <c r="E143" s="76">
        <f t="shared" si="55"/>
        <v>2090.4975170000002</v>
      </c>
      <c r="F143" s="4">
        <f t="shared" si="56"/>
        <v>2.568739317732781</v>
      </c>
      <c r="G143" s="76">
        <f t="shared" si="57"/>
        <v>2865.5364993020003</v>
      </c>
      <c r="H143" s="4">
        <f t="shared" si="56"/>
        <v>37.07437947184129</v>
      </c>
      <c r="I143" s="76">
        <f t="shared" si="58"/>
        <v>3525.578416</v>
      </c>
      <c r="J143" s="4">
        <f t="shared" si="59"/>
        <v>23.033798971284273</v>
      </c>
      <c r="K143" s="76">
        <f t="shared" si="60"/>
        <v>3313.1226549999997</v>
      </c>
      <c r="L143" s="95">
        <f t="shared" si="61"/>
        <v>-6.02612496252587</v>
      </c>
      <c r="M143" s="91">
        <f t="shared" si="62"/>
        <v>3090.5301790000008</v>
      </c>
      <c r="N143" s="95">
        <f t="shared" si="63"/>
        <v>-6.718509973184163</v>
      </c>
      <c r="O143" s="76">
        <f t="shared" si="64"/>
        <v>2810.6389449999997</v>
      </c>
      <c r="P143" s="95">
        <f t="shared" si="65"/>
        <v>-9.056414847583373</v>
      </c>
    </row>
    <row r="144" spans="1:16" ht="31.5" customHeight="1">
      <c r="A144" s="5" t="s">
        <v>6</v>
      </c>
      <c r="B144" s="96">
        <f t="shared" si="54"/>
        <v>0.010165</v>
      </c>
      <c r="C144" s="96">
        <f t="shared" si="54"/>
        <v>0.017713</v>
      </c>
      <c r="D144" s="4">
        <f t="shared" si="66"/>
        <v>74.2547958681751</v>
      </c>
      <c r="E144" s="78">
        <f t="shared" si="55"/>
        <v>0</v>
      </c>
      <c r="F144" s="4">
        <f t="shared" si="56"/>
        <v>-100</v>
      </c>
      <c r="G144" s="78">
        <f t="shared" si="57"/>
        <v>0</v>
      </c>
      <c r="H144" s="4" t="e">
        <f t="shared" si="56"/>
        <v>#DIV/0!</v>
      </c>
      <c r="I144" s="78">
        <f t="shared" si="58"/>
        <v>0</v>
      </c>
      <c r="J144" s="4" t="e">
        <f t="shared" si="59"/>
        <v>#DIV/0!</v>
      </c>
      <c r="K144" s="78">
        <f t="shared" si="60"/>
        <v>0</v>
      </c>
      <c r="L144" s="95" t="e">
        <f t="shared" si="61"/>
        <v>#DIV/0!</v>
      </c>
      <c r="M144" s="91">
        <f t="shared" si="62"/>
        <v>0</v>
      </c>
      <c r="N144" s="95" t="e">
        <f t="shared" si="63"/>
        <v>#DIV/0!</v>
      </c>
      <c r="O144" s="78">
        <f t="shared" si="64"/>
        <v>0</v>
      </c>
      <c r="P144" s="95" t="e">
        <f t="shared" si="65"/>
        <v>#DIV/0!</v>
      </c>
    </row>
    <row r="145" spans="1:16" ht="31.5" customHeight="1">
      <c r="A145" s="5" t="s">
        <v>7</v>
      </c>
      <c r="B145" s="96">
        <f t="shared" si="54"/>
        <v>5864.597146999998</v>
      </c>
      <c r="C145" s="96">
        <f t="shared" si="54"/>
        <v>6204.946381999998</v>
      </c>
      <c r="D145" s="4">
        <f t="shared" si="66"/>
        <v>5.803454635824464</v>
      </c>
      <c r="E145" s="76">
        <f t="shared" si="55"/>
        <v>5494.379435999999</v>
      </c>
      <c r="F145" s="4">
        <f t="shared" si="56"/>
        <v>-11.451621049640186</v>
      </c>
      <c r="G145" s="76">
        <f t="shared" si="57"/>
        <v>6317.858757000001</v>
      </c>
      <c r="H145" s="4">
        <f t="shared" si="56"/>
        <v>14.987667498979802</v>
      </c>
      <c r="I145" s="76">
        <f t="shared" si="58"/>
        <v>7842.4328441</v>
      </c>
      <c r="J145" s="4">
        <f t="shared" si="59"/>
        <v>24.131183455325207</v>
      </c>
      <c r="K145" s="76">
        <f t="shared" si="60"/>
        <v>7897.931627999998</v>
      </c>
      <c r="L145" s="95">
        <f t="shared" si="61"/>
        <v>0.707673052524146</v>
      </c>
      <c r="M145" s="91">
        <f t="shared" si="62"/>
        <v>8659.552190999999</v>
      </c>
      <c r="N145" s="95">
        <f t="shared" si="63"/>
        <v>9.643291419488603</v>
      </c>
      <c r="O145" s="76">
        <f t="shared" si="64"/>
        <v>8798.260636292</v>
      </c>
      <c r="P145" s="95">
        <f t="shared" si="65"/>
        <v>1.6017969778640804</v>
      </c>
    </row>
    <row r="146" spans="1:16" ht="31.5" customHeight="1">
      <c r="A146" s="5" t="s">
        <v>8</v>
      </c>
      <c r="B146" s="96">
        <f t="shared" si="54"/>
        <v>368.450708</v>
      </c>
      <c r="C146" s="96">
        <f t="shared" si="54"/>
        <v>239.65525300000002</v>
      </c>
      <c r="D146" s="4">
        <f t="shared" si="66"/>
        <v>-34.95595264265308</v>
      </c>
      <c r="E146" s="76">
        <f t="shared" si="55"/>
        <v>158.297588</v>
      </c>
      <c r="F146" s="4">
        <f t="shared" si="56"/>
        <v>-33.94779124662042</v>
      </c>
      <c r="G146" s="76">
        <f t="shared" si="57"/>
        <v>255.69295200000002</v>
      </c>
      <c r="H146" s="4">
        <f t="shared" si="56"/>
        <v>61.52675175316003</v>
      </c>
      <c r="I146" s="76">
        <f t="shared" si="58"/>
        <v>483.44958099999997</v>
      </c>
      <c r="J146" s="4">
        <f t="shared" si="59"/>
        <v>89.07426943860382</v>
      </c>
      <c r="K146" s="76">
        <f t="shared" si="60"/>
        <v>543.4981389999999</v>
      </c>
      <c r="L146" s="95">
        <f t="shared" si="61"/>
        <v>12.420852217058796</v>
      </c>
      <c r="M146" s="91">
        <f t="shared" si="62"/>
        <v>767.570854</v>
      </c>
      <c r="N146" s="95">
        <f t="shared" si="63"/>
        <v>41.22787161926237</v>
      </c>
      <c r="O146" s="76">
        <f t="shared" si="64"/>
        <v>784.5221169999999</v>
      </c>
      <c r="P146" s="95">
        <f t="shared" si="65"/>
        <v>2.2084297380056346</v>
      </c>
    </row>
    <row r="147" spans="1:16" ht="31.5" customHeight="1">
      <c r="A147" s="5" t="s">
        <v>9</v>
      </c>
      <c r="B147" s="97">
        <f t="shared" si="54"/>
        <v>0</v>
      </c>
      <c r="C147" s="97">
        <f t="shared" si="54"/>
        <v>0</v>
      </c>
      <c r="D147" s="4" t="e">
        <f t="shared" si="66"/>
        <v>#DIV/0!</v>
      </c>
      <c r="E147" s="78">
        <f t="shared" si="55"/>
        <v>0</v>
      </c>
      <c r="F147" s="4" t="e">
        <f t="shared" si="56"/>
        <v>#DIV/0!</v>
      </c>
      <c r="G147" s="78">
        <f t="shared" si="57"/>
        <v>0</v>
      </c>
      <c r="H147" s="4" t="e">
        <f t="shared" si="56"/>
        <v>#DIV/0!</v>
      </c>
      <c r="I147" s="78">
        <f t="shared" si="58"/>
        <v>0</v>
      </c>
      <c r="J147" s="4" t="e">
        <f t="shared" si="59"/>
        <v>#DIV/0!</v>
      </c>
      <c r="K147" s="78">
        <f t="shared" si="60"/>
        <v>0</v>
      </c>
      <c r="L147" s="95" t="e">
        <f t="shared" si="61"/>
        <v>#DIV/0!</v>
      </c>
      <c r="M147" s="91">
        <f t="shared" si="62"/>
        <v>0</v>
      </c>
      <c r="N147" s="95" t="e">
        <f t="shared" si="63"/>
        <v>#DIV/0!</v>
      </c>
      <c r="O147" s="78">
        <f t="shared" si="64"/>
        <v>0</v>
      </c>
      <c r="P147" s="95" t="e">
        <f t="shared" si="65"/>
        <v>#DIV/0!</v>
      </c>
    </row>
    <row r="148" spans="1:16" ht="31.5" customHeight="1">
      <c r="A148" s="5" t="s">
        <v>10</v>
      </c>
      <c r="B148" s="96">
        <f t="shared" si="54"/>
        <v>234.18559499999998</v>
      </c>
      <c r="C148" s="96">
        <f t="shared" si="54"/>
        <v>251.525452</v>
      </c>
      <c r="D148" s="4">
        <f t="shared" si="66"/>
        <v>7.404322627102673</v>
      </c>
      <c r="E148" s="76">
        <f t="shared" si="55"/>
        <v>240.17610499999995</v>
      </c>
      <c r="F148" s="4">
        <f t="shared" si="56"/>
        <v>-4.512206184207574</v>
      </c>
      <c r="G148" s="76">
        <f t="shared" si="57"/>
        <v>298.82258099999996</v>
      </c>
      <c r="H148" s="4">
        <f t="shared" si="56"/>
        <v>24.41811436653951</v>
      </c>
      <c r="I148" s="76">
        <f t="shared" si="58"/>
        <v>343.993394</v>
      </c>
      <c r="J148" s="4">
        <f t="shared" si="59"/>
        <v>15.116264925106204</v>
      </c>
      <c r="K148" s="76">
        <f t="shared" si="60"/>
        <v>376.9849129999999</v>
      </c>
      <c r="L148" s="95">
        <f t="shared" si="61"/>
        <v>9.590742024540118</v>
      </c>
      <c r="M148" s="91">
        <f t="shared" si="62"/>
        <v>392.213164</v>
      </c>
      <c r="N148" s="95">
        <f t="shared" si="63"/>
        <v>4.039485527103871</v>
      </c>
      <c r="O148" s="76">
        <f t="shared" si="64"/>
        <v>337.74404300000003</v>
      </c>
      <c r="P148" s="95">
        <f t="shared" si="65"/>
        <v>-13.887632032666799</v>
      </c>
    </row>
    <row r="149" spans="1:16" ht="31.5" customHeight="1">
      <c r="A149" s="5" t="s">
        <v>11</v>
      </c>
      <c r="B149" s="96">
        <f t="shared" si="54"/>
        <v>6.990665000000001</v>
      </c>
      <c r="C149" s="96">
        <f t="shared" si="54"/>
        <v>8.933707000000002</v>
      </c>
      <c r="D149" s="4">
        <f t="shared" si="66"/>
        <v>27.794809220582028</v>
      </c>
      <c r="E149" s="76">
        <f t="shared" si="55"/>
        <v>7.3327040000000006</v>
      </c>
      <c r="F149" s="4">
        <f t="shared" si="56"/>
        <v>-17.920925770231786</v>
      </c>
      <c r="G149" s="76">
        <f t="shared" si="57"/>
        <v>7.883633000000001</v>
      </c>
      <c r="H149" s="4">
        <f t="shared" si="56"/>
        <v>7.513312960675897</v>
      </c>
      <c r="I149" s="76">
        <f t="shared" si="58"/>
        <v>8.09345</v>
      </c>
      <c r="J149" s="4">
        <f t="shared" si="59"/>
        <v>2.6614252591413137</v>
      </c>
      <c r="K149" s="76">
        <f t="shared" si="60"/>
        <v>7.515763999999999</v>
      </c>
      <c r="L149" s="95">
        <f t="shared" si="61"/>
        <v>-7.1376977679481755</v>
      </c>
      <c r="M149" s="91">
        <f t="shared" si="62"/>
        <v>8.686962000000001</v>
      </c>
      <c r="N149" s="95">
        <f t="shared" si="63"/>
        <v>15.58321948374114</v>
      </c>
      <c r="O149" s="76">
        <f t="shared" si="64"/>
        <v>8.678564</v>
      </c>
      <c r="P149" s="95">
        <f t="shared" si="65"/>
        <v>-0.09667361270834911</v>
      </c>
    </row>
    <row r="150" spans="1:16" ht="31.5" customHeight="1">
      <c r="A150" s="5" t="s">
        <v>3</v>
      </c>
      <c r="B150" s="76">
        <f>SUM(B142:B149)</f>
        <v>11412.282169999999</v>
      </c>
      <c r="C150" s="76">
        <f>SUM(C142:C149)</f>
        <v>11569.949444</v>
      </c>
      <c r="D150" s="4">
        <f t="shared" si="66"/>
        <v>1.3815577958146585</v>
      </c>
      <c r="E150" s="76">
        <f>SUM(E142:E149)</f>
        <v>10695.91241514</v>
      </c>
      <c r="F150" s="4">
        <f t="shared" si="56"/>
        <v>-7.554372066104947</v>
      </c>
      <c r="G150" s="76">
        <f>SUM(G142:G149)</f>
        <v>12754.608358002002</v>
      </c>
      <c r="H150" s="4">
        <f t="shared" si="56"/>
        <v>19.247501876959383</v>
      </c>
      <c r="I150" s="76">
        <f>SUM(I142:I149)</f>
        <v>15587.9466471</v>
      </c>
      <c r="J150" s="4">
        <f t="shared" si="59"/>
        <v>22.21423198243805</v>
      </c>
      <c r="K150" s="76">
        <f>SUM(K142:K149)</f>
        <v>16000.615924999996</v>
      </c>
      <c r="L150" s="95">
        <f t="shared" si="61"/>
        <v>2.647361369925976</v>
      </c>
      <c r="M150" s="91">
        <f>SUM(M142:M149)</f>
        <v>16337.41865</v>
      </c>
      <c r="N150" s="95">
        <f t="shared" si="63"/>
        <v>2.1049360010808664</v>
      </c>
      <c r="O150" s="76">
        <f>SUM(O142:O149)</f>
        <v>15605.786634292</v>
      </c>
      <c r="P150" s="95">
        <f t="shared" si="65"/>
        <v>-4.478259579324663</v>
      </c>
    </row>
  </sheetData>
  <sheetProtection/>
  <mergeCells count="20">
    <mergeCell ref="A138:P138"/>
    <mergeCell ref="A63:P63"/>
    <mergeCell ref="A77:P77"/>
    <mergeCell ref="A78:P78"/>
    <mergeCell ref="A108:P108"/>
    <mergeCell ref="A122:P122"/>
    <mergeCell ref="A123:P123"/>
    <mergeCell ref="A137:P137"/>
    <mergeCell ref="A93:P93"/>
    <mergeCell ref="A107:P107"/>
    <mergeCell ref="A92:P92"/>
    <mergeCell ref="A47:P47"/>
    <mergeCell ref="A48:P48"/>
    <mergeCell ref="A62:P62"/>
    <mergeCell ref="A32:P32"/>
    <mergeCell ref="A1:P1"/>
    <mergeCell ref="A2:P2"/>
    <mergeCell ref="A16:P16"/>
    <mergeCell ref="A17:P17"/>
    <mergeCell ref="A31:P31"/>
  </mergeCells>
  <printOptions/>
  <pageMargins left="0.37" right="0.17" top="0.39" bottom="0.2362204724409449" header="0.4724409448818898" footer="0.2362204724409449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zoomScalePageLayoutView="0" workbookViewId="0" topLeftCell="A1">
      <selection activeCell="A1" sqref="A1"/>
    </sheetView>
  </sheetViews>
  <sheetFormatPr defaultColWidth="9.140625" defaultRowHeight="21.75"/>
  <cols>
    <col min="1" max="1" width="34.7109375" style="23" customWidth="1"/>
    <col min="2" max="3" width="19.8515625" style="23" customWidth="1"/>
    <col min="4" max="4" width="16.7109375" style="23" customWidth="1"/>
    <col min="5" max="5" width="18.421875" style="23" customWidth="1"/>
    <col min="6" max="6" width="17.8515625" style="23" customWidth="1"/>
    <col min="7" max="7" width="21.28125" style="23" customWidth="1"/>
    <col min="8" max="8" width="16.8515625" style="23" customWidth="1"/>
    <col min="9" max="9" width="21.28125" style="36" customWidth="1"/>
    <col min="10" max="10" width="18.28125" style="23" customWidth="1"/>
    <col min="11" max="11" width="20.7109375" style="23" customWidth="1"/>
    <col min="12" max="14" width="18.8515625" style="23" customWidth="1"/>
    <col min="15" max="15" width="20.7109375" style="23" customWidth="1"/>
    <col min="16" max="16" width="18.8515625" style="23" customWidth="1"/>
    <col min="17" max="16384" width="9.140625" style="23" customWidth="1"/>
  </cols>
  <sheetData>
    <row r="1" spans="6:16" ht="26.25">
      <c r="F1" s="24" t="s">
        <v>61</v>
      </c>
      <c r="G1" s="24"/>
      <c r="H1" s="24"/>
      <c r="I1" s="35"/>
      <c r="J1" s="24"/>
      <c r="L1" s="24" t="s">
        <v>61</v>
      </c>
      <c r="M1" s="24"/>
      <c r="N1" s="24"/>
      <c r="P1" s="24" t="s">
        <v>61</v>
      </c>
    </row>
    <row r="3" ht="26.25">
      <c r="A3" s="25"/>
    </row>
    <row r="4" spans="1:16" s="111" customFormat="1" ht="35.25" customHeight="1">
      <c r="A4" s="230" t="s">
        <v>118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16" s="111" customFormat="1" ht="35.25" customHeight="1">
      <c r="A5" s="230" t="s">
        <v>324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36" customHeight="1">
      <c r="A6" s="26"/>
      <c r="B6" s="26"/>
      <c r="C6" s="26"/>
      <c r="D6" s="26"/>
      <c r="E6" s="26"/>
      <c r="F6" s="26"/>
      <c r="G6" s="26"/>
      <c r="H6" s="26"/>
      <c r="I6" s="37"/>
      <c r="J6" s="26"/>
      <c r="K6" s="26"/>
      <c r="L6" s="26"/>
      <c r="M6" s="26"/>
      <c r="N6" s="26"/>
      <c r="O6" s="26"/>
      <c r="P6" s="26"/>
    </row>
    <row r="7" spans="1:16" ht="42" customHeight="1">
      <c r="A7" s="27"/>
      <c r="F7" s="28" t="s">
        <v>61</v>
      </c>
      <c r="G7" s="28"/>
      <c r="H7" s="28"/>
      <c r="I7" s="38"/>
      <c r="J7" s="28"/>
      <c r="L7" s="28" t="s">
        <v>61</v>
      </c>
      <c r="M7" s="28"/>
      <c r="N7" s="28"/>
      <c r="P7" s="28" t="s">
        <v>0</v>
      </c>
    </row>
    <row r="8" spans="1:16" s="29" customFormat="1" ht="61.5" customHeight="1">
      <c r="A8" s="107" t="s">
        <v>1</v>
      </c>
      <c r="B8" s="107">
        <v>2550</v>
      </c>
      <c r="C8" s="107">
        <v>2551</v>
      </c>
      <c r="D8" s="107" t="s">
        <v>2</v>
      </c>
      <c r="E8" s="107">
        <v>2552</v>
      </c>
      <c r="F8" s="107" t="s">
        <v>2</v>
      </c>
      <c r="G8" s="107">
        <v>2553</v>
      </c>
      <c r="H8" s="107" t="s">
        <v>2</v>
      </c>
      <c r="I8" s="108">
        <v>2554</v>
      </c>
      <c r="J8" s="107" t="s">
        <v>2</v>
      </c>
      <c r="K8" s="107">
        <v>2555</v>
      </c>
      <c r="L8" s="107" t="s">
        <v>2</v>
      </c>
      <c r="M8" s="107">
        <v>2556</v>
      </c>
      <c r="N8" s="107" t="s">
        <v>2</v>
      </c>
      <c r="O8" s="107">
        <v>2557</v>
      </c>
      <c r="P8" s="107" t="s">
        <v>2</v>
      </c>
    </row>
    <row r="9" spans="1:16" s="29" customFormat="1" ht="61.5" customHeight="1">
      <c r="A9" s="3" t="s">
        <v>46</v>
      </c>
      <c r="B9" s="30">
        <f>ทั้งประเทศ!B9</f>
        <v>256506.34031496997</v>
      </c>
      <c r="C9" s="30">
        <f>ทั้งประเทศ!C9</f>
        <v>290160.88768197</v>
      </c>
      <c r="D9" s="31">
        <f>(C9-B9)/B9*100</f>
        <v>13.120356918146689</v>
      </c>
      <c r="E9" s="30">
        <f>ทั้งประเทศ!E9</f>
        <v>249049.15463441281</v>
      </c>
      <c r="F9" s="31">
        <f>(E9-C9)/C9*100</f>
        <v>-14.168599143733529</v>
      </c>
      <c r="G9" s="30">
        <f>ทั้งประเทศ!G9</f>
        <v>278839.975454124</v>
      </c>
      <c r="H9" s="31">
        <f>(G9-E9)/E9*100</f>
        <v>11.961823706425369</v>
      </c>
      <c r="I9" s="32">
        <f>ทั้งประเทศ!I9</f>
        <v>334507.93864977197</v>
      </c>
      <c r="J9" s="31">
        <f>(I9-G9)/G9*100</f>
        <v>19.96412569789755</v>
      </c>
      <c r="K9" s="30">
        <f>ทั้งประเทศ!K9</f>
        <v>336116.62870736694</v>
      </c>
      <c r="L9" s="31">
        <f>(K9-I9)/I9*100</f>
        <v>0.4809123705967587</v>
      </c>
      <c r="M9" s="156">
        <f>ทั้งประเทศ!M9</f>
        <v>356247.8813018529</v>
      </c>
      <c r="N9" s="31">
        <f>(M9-K9)/K9*100</f>
        <v>5.98936526047713</v>
      </c>
      <c r="O9" s="30">
        <f>ทั้งประเทศ!O9</f>
        <v>359832.265090419</v>
      </c>
      <c r="P9" s="31">
        <f>(O9-M9)/M9*100</f>
        <v>1.00614880163428</v>
      </c>
    </row>
    <row r="10" spans="1:16" s="29" customFormat="1" ht="61.5" customHeight="1">
      <c r="A10" s="3" t="s">
        <v>47</v>
      </c>
      <c r="B10" s="30">
        <f>ทั้งประเทศ!B10</f>
        <v>152711.42519800598</v>
      </c>
      <c r="C10" s="30">
        <f>ทั้งประเทศ!C10</f>
        <v>170740.87434437274</v>
      </c>
      <c r="D10" s="31">
        <f aca="true" t="shared" si="0" ref="D10:D15">(C10-B10)/B10*100</f>
        <v>11.806221520747213</v>
      </c>
      <c r="E10" s="30">
        <f>ทั้งประเทศ!E10</f>
        <v>167325.78986116</v>
      </c>
      <c r="F10" s="31">
        <f aca="true" t="shared" si="1" ref="F10:F15">(E10-C10)/C10*100</f>
        <v>-2.0001563751657616</v>
      </c>
      <c r="G10" s="30">
        <f>ทั้งประเทศ!G10</f>
        <v>181391.396589508</v>
      </c>
      <c r="H10" s="31">
        <f aca="true" t="shared" si="2" ref="H10:H15">(G10-E10)/E10*100</f>
        <v>8.406120024904132</v>
      </c>
      <c r="I10" s="32">
        <f>ทั้งประเทศ!I10</f>
        <v>216225.2547246504</v>
      </c>
      <c r="J10" s="31">
        <f aca="true" t="shared" si="3" ref="J10:J15">(I10-G10)/G10*100</f>
        <v>19.203699177625317</v>
      </c>
      <c r="K10" s="30">
        <f>ทั้งประเทศ!K10</f>
        <v>230468.39834504062</v>
      </c>
      <c r="L10" s="31">
        <f aca="true" t="shared" si="4" ref="L10:L15">(K10-I10)/I10*100</f>
        <v>6.587178559936479</v>
      </c>
      <c r="M10" s="156">
        <f>ทั้งประเทศ!M10</f>
        <v>250426.874516356</v>
      </c>
      <c r="N10" s="31">
        <f aca="true" t="shared" si="5" ref="N10:N15">(M10-K10)/K10*100</f>
        <v>8.659962196394059</v>
      </c>
      <c r="O10" s="30">
        <f>ทั้งประเทศ!O10</f>
        <v>260374.28653949892</v>
      </c>
      <c r="P10" s="31">
        <f aca="true" t="shared" si="6" ref="P10:P15">(O10-M10)/M10*100</f>
        <v>3.972182315637702</v>
      </c>
    </row>
    <row r="11" spans="1:16" s="29" customFormat="1" ht="61.5" customHeight="1">
      <c r="A11" s="3" t="s">
        <v>84</v>
      </c>
      <c r="B11" s="30">
        <f>ทั้งประเทศ!B11</f>
        <v>157751.005735761</v>
      </c>
      <c r="C11" s="30">
        <f>ทั้งประเทศ!C11</f>
        <v>176817.10171882698</v>
      </c>
      <c r="D11" s="31">
        <f t="shared" si="0"/>
        <v>12.086196150788686</v>
      </c>
      <c r="E11" s="30">
        <f>ทั้งประเทศ!E11</f>
        <v>163905.06099211005</v>
      </c>
      <c r="F11" s="31">
        <f t="shared" si="1"/>
        <v>-7.302484092997711</v>
      </c>
      <c r="G11" s="30">
        <f>ทั้งประเทศ!G11</f>
        <v>171882.61952344296</v>
      </c>
      <c r="H11" s="31">
        <f t="shared" si="2"/>
        <v>4.867182552536876</v>
      </c>
      <c r="I11" s="32">
        <f>ทั้งประเทศ!I11</f>
        <v>208024.98649186</v>
      </c>
      <c r="J11" s="31">
        <f t="shared" si="3"/>
        <v>21.027354056288168</v>
      </c>
      <c r="K11" s="30">
        <f>ทั้งประเทศ!K11</f>
        <v>205744.75900564002</v>
      </c>
      <c r="L11" s="31">
        <f t="shared" si="4"/>
        <v>-1.0961315391356652</v>
      </c>
      <c r="M11" s="156">
        <f>ทั้งประเทศ!M11</f>
        <v>227305.48136125</v>
      </c>
      <c r="N11" s="31">
        <f t="shared" si="5"/>
        <v>10.47935435138784</v>
      </c>
      <c r="O11" s="30">
        <f>ทั้งประเทศ!O11</f>
        <v>219719.6427505</v>
      </c>
      <c r="P11" s="31">
        <f t="shared" si="6"/>
        <v>-3.337288025489377</v>
      </c>
    </row>
    <row r="12" spans="1:16" s="29" customFormat="1" ht="61.5" customHeight="1">
      <c r="A12" s="187" t="s">
        <v>138</v>
      </c>
      <c r="B12" s="188">
        <f>SUM(B9:B11)</f>
        <v>566968.771248737</v>
      </c>
      <c r="C12" s="188">
        <f>SUM(C9:C11)</f>
        <v>637718.8637451697</v>
      </c>
      <c r="D12" s="179">
        <f t="shared" si="0"/>
        <v>12.478657746987915</v>
      </c>
      <c r="E12" s="188">
        <f>SUM(E9:E11)</f>
        <v>580280.0054876829</v>
      </c>
      <c r="F12" s="179">
        <f t="shared" si="1"/>
        <v>-9.006924763078548</v>
      </c>
      <c r="G12" s="188">
        <f>SUM(G9:G11)</f>
        <v>632113.9915670749</v>
      </c>
      <c r="H12" s="179">
        <f t="shared" si="2"/>
        <v>8.93258178624117</v>
      </c>
      <c r="I12" s="206">
        <f>SUM(I9:I11)</f>
        <v>758758.1798662824</v>
      </c>
      <c r="J12" s="179">
        <f t="shared" si="3"/>
        <v>20.035023743936385</v>
      </c>
      <c r="K12" s="188">
        <f>SUM(K9:K11)</f>
        <v>772329.7860580477</v>
      </c>
      <c r="L12" s="157">
        <f t="shared" si="4"/>
        <v>1.7886602809549992</v>
      </c>
      <c r="M12" s="215">
        <f>SUM(M9:M11)</f>
        <v>833980.2371794588</v>
      </c>
      <c r="N12" s="157">
        <f t="shared" si="5"/>
        <v>7.982399777182435</v>
      </c>
      <c r="O12" s="188">
        <f>SUM(O9:O11)</f>
        <v>839926.1943804179</v>
      </c>
      <c r="P12" s="157">
        <f t="shared" si="6"/>
        <v>0.7129614031464896</v>
      </c>
    </row>
    <row r="13" spans="1:16" s="29" customFormat="1" ht="61.5" customHeight="1">
      <c r="A13" s="207" t="s">
        <v>83</v>
      </c>
      <c r="B13" s="204">
        <f>ทั้งประเทศ!B26</f>
        <v>105291.35793440002</v>
      </c>
      <c r="C13" s="204">
        <f>ทั้งประเทศ!C26</f>
        <v>116233.76582395996</v>
      </c>
      <c r="D13" s="208">
        <f t="shared" si="0"/>
        <v>10.392503339521387</v>
      </c>
      <c r="E13" s="204">
        <f>ทั้งประเทศ!E26</f>
        <v>97967.3256264</v>
      </c>
      <c r="F13" s="208">
        <f t="shared" si="1"/>
        <v>-15.715261454425486</v>
      </c>
      <c r="G13" s="204">
        <f>ทั้งประเทศ!G26</f>
        <v>124620.708</v>
      </c>
      <c r="H13" s="208">
        <f t="shared" si="2"/>
        <v>27.206399892187644</v>
      </c>
      <c r="I13" s="209">
        <f>ทั้งประเทศ!I26</f>
        <v>149766.34838283</v>
      </c>
      <c r="J13" s="208">
        <f t="shared" si="3"/>
        <v>20.17773834412015</v>
      </c>
      <c r="K13" s="204">
        <f>ทั้งประเทศ!K26</f>
        <v>170907.32536736</v>
      </c>
      <c r="L13" s="208">
        <f t="shared" si="4"/>
        <v>14.11597278882023</v>
      </c>
      <c r="M13" s="217">
        <f>ทั้งประเทศ!M26</f>
        <v>181371.48866317497</v>
      </c>
      <c r="N13" s="218">
        <f t="shared" si="5"/>
        <v>6.122711986348494</v>
      </c>
      <c r="O13" s="219">
        <f>ทั้งประเทศ!O26</f>
        <v>176353.27021062002</v>
      </c>
      <c r="P13" s="218">
        <f t="shared" si="6"/>
        <v>-2.7668177008097934</v>
      </c>
    </row>
    <row r="14" spans="1:16" s="29" customFormat="1" ht="61.5" customHeight="1">
      <c r="A14" s="3" t="s">
        <v>9</v>
      </c>
      <c r="B14" s="6">
        <f>ทั้งประเทศ!B27</f>
        <v>65734.8580417</v>
      </c>
      <c r="C14" s="6">
        <f>ทั้งประเทศ!C27</f>
        <v>74033.42274793999</v>
      </c>
      <c r="D14" s="31">
        <f t="shared" si="0"/>
        <v>12.624298512937607</v>
      </c>
      <c r="E14" s="6">
        <f>ทั้งประเทศ!E27</f>
        <v>90712.40383947</v>
      </c>
      <c r="F14" s="31">
        <f t="shared" si="1"/>
        <v>22.528988222409478</v>
      </c>
      <c r="G14" s="6">
        <f>ทั้งประเทศ!G27</f>
        <v>67598.999</v>
      </c>
      <c r="H14" s="31">
        <f t="shared" si="2"/>
        <v>-25.47987249943552</v>
      </c>
      <c r="I14" s="32">
        <f>ทั้งประเทศ!I27</f>
        <v>81444.3486059</v>
      </c>
      <c r="J14" s="31">
        <f t="shared" si="3"/>
        <v>20.481589684338378</v>
      </c>
      <c r="K14" s="6">
        <f>ทั้งประเทศ!K27</f>
        <v>94096.75322289001</v>
      </c>
      <c r="L14" s="31">
        <f t="shared" si="4"/>
        <v>15.535030770782596</v>
      </c>
      <c r="M14" s="156">
        <f>ทั้งประเทศ!M27</f>
        <v>113291.27851040997</v>
      </c>
      <c r="N14" s="31">
        <f t="shared" si="5"/>
        <v>20.398711570901153</v>
      </c>
      <c r="O14" s="6">
        <f>ทั้งประเทศ!O27</f>
        <v>102164.91052228</v>
      </c>
      <c r="P14" s="31">
        <f t="shared" si="6"/>
        <v>-9.821027827051672</v>
      </c>
    </row>
    <row r="15" spans="1:16" s="103" customFormat="1" ht="61.5" customHeight="1">
      <c r="A15" s="210" t="s">
        <v>85</v>
      </c>
      <c r="B15" s="211">
        <f>SUM(B12:B14)</f>
        <v>737994.987224837</v>
      </c>
      <c r="C15" s="211">
        <f>SUM(C12:C14)</f>
        <v>827986.0523170696</v>
      </c>
      <c r="D15" s="212">
        <f t="shared" si="0"/>
        <v>12.193994085330564</v>
      </c>
      <c r="E15" s="211">
        <f>SUM(E12:E14)</f>
        <v>768959.7349535528</v>
      </c>
      <c r="F15" s="212">
        <f t="shared" si="1"/>
        <v>-7.128902376837767</v>
      </c>
      <c r="G15" s="211">
        <f>SUM(G12:G14)</f>
        <v>824333.6985670748</v>
      </c>
      <c r="H15" s="212">
        <f t="shared" si="2"/>
        <v>7.201152556689687</v>
      </c>
      <c r="I15" s="213">
        <f>SUM(I12:I14)</f>
        <v>989968.8768550124</v>
      </c>
      <c r="J15" s="212">
        <f t="shared" si="3"/>
        <v>20.093219357143635</v>
      </c>
      <c r="K15" s="211">
        <f>SUM(K12:K14)</f>
        <v>1037333.8646482977</v>
      </c>
      <c r="L15" s="214">
        <f t="shared" si="4"/>
        <v>4.784492613925095</v>
      </c>
      <c r="M15" s="216">
        <f>M12+M13+M14</f>
        <v>1128643.0043530436</v>
      </c>
      <c r="N15" s="214">
        <f t="shared" si="5"/>
        <v>8.8022904502114</v>
      </c>
      <c r="O15" s="211">
        <f>O12+O13+O14</f>
        <v>1118444.375113318</v>
      </c>
      <c r="P15" s="214">
        <f t="shared" si="6"/>
        <v>-0.9036186996588585</v>
      </c>
    </row>
    <row r="16" spans="5:16" ht="24.75" customHeight="1">
      <c r="E16" s="235"/>
      <c r="F16" s="235"/>
      <c r="G16" s="39"/>
      <c r="H16" s="39"/>
      <c r="I16" s="40"/>
      <c r="J16" s="39"/>
      <c r="K16" s="236"/>
      <c r="L16" s="237"/>
      <c r="M16" s="39"/>
      <c r="N16" s="39"/>
      <c r="O16" s="231" t="s">
        <v>315</v>
      </c>
      <c r="P16" s="232"/>
    </row>
    <row r="17" spans="5:16" ht="24.75" customHeight="1">
      <c r="E17" s="235"/>
      <c r="F17" s="235"/>
      <c r="G17" s="39"/>
      <c r="H17" s="39"/>
      <c r="I17" s="40"/>
      <c r="J17" s="39"/>
      <c r="K17" s="235"/>
      <c r="L17" s="232"/>
      <c r="M17" s="39"/>
      <c r="N17" s="39"/>
      <c r="O17" s="233" t="s">
        <v>316</v>
      </c>
      <c r="P17" s="234"/>
    </row>
  </sheetData>
  <sheetProtection/>
  <mergeCells count="8">
    <mergeCell ref="A4:P4"/>
    <mergeCell ref="A5:P5"/>
    <mergeCell ref="O16:P16"/>
    <mergeCell ref="O17:P17"/>
    <mergeCell ref="E16:F16"/>
    <mergeCell ref="E17:F17"/>
    <mergeCell ref="K16:L16"/>
    <mergeCell ref="K17:L17"/>
  </mergeCells>
  <printOptions/>
  <pageMargins left="0.35433070866141736" right="0.2362204724409449" top="0.6692913385826772" bottom="0.5511811023622047" header="0.6692913385826772" footer="0.433070866141732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zoomScale="75" zoomScaleNormal="75" zoomScalePageLayoutView="0" workbookViewId="0" topLeftCell="A86">
      <selection activeCell="M93" sqref="M93"/>
    </sheetView>
  </sheetViews>
  <sheetFormatPr defaultColWidth="20.28125" defaultRowHeight="21.75"/>
  <cols>
    <col min="1" max="1" width="30.57421875" style="2" customWidth="1"/>
    <col min="2" max="3" width="18.00390625" style="29" customWidth="1"/>
    <col min="4" max="4" width="15.8515625" style="29" customWidth="1"/>
    <col min="5" max="5" width="18.00390625" style="29" customWidth="1"/>
    <col min="6" max="6" width="16.28125" style="29" customWidth="1"/>
    <col min="7" max="7" width="18.00390625" style="29" customWidth="1"/>
    <col min="8" max="8" width="16.28125" style="29" customWidth="1"/>
    <col min="9" max="9" width="18.00390625" style="29" customWidth="1"/>
    <col min="10" max="10" width="16.140625" style="29" customWidth="1"/>
    <col min="11" max="11" width="18.00390625" style="29" customWidth="1"/>
    <col min="12" max="12" width="15.7109375" style="29" customWidth="1"/>
    <col min="13" max="13" width="17.28125" style="29" customWidth="1"/>
    <col min="14" max="14" width="15.7109375" style="29" customWidth="1"/>
    <col min="15" max="15" width="20.8515625" style="29" customWidth="1"/>
    <col min="16" max="16" width="16.421875" style="29" customWidth="1"/>
    <col min="17" max="16384" width="20.28125" style="29" customWidth="1"/>
  </cols>
  <sheetData>
    <row r="1" spans="1:16" ht="33" customHeight="1">
      <c r="A1" s="29"/>
      <c r="I1" s="15"/>
      <c r="J1" s="15"/>
      <c r="K1" s="15"/>
      <c r="L1" s="100"/>
      <c r="M1" s="100"/>
      <c r="N1" s="100"/>
      <c r="O1" s="15"/>
      <c r="P1" s="100"/>
    </row>
    <row r="2" spans="1:16" ht="33" customHeight="1">
      <c r="A2" s="29"/>
      <c r="I2" s="15"/>
      <c r="J2" s="15"/>
      <c r="K2" s="15"/>
      <c r="L2" s="100"/>
      <c r="M2" s="100"/>
      <c r="N2" s="100"/>
      <c r="O2" s="15"/>
      <c r="P2" s="100"/>
    </row>
    <row r="3" spans="1:16" s="103" customFormat="1" ht="29.25">
      <c r="A3" s="102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05" customFormat="1" ht="24.75" customHeight="1">
      <c r="A4" s="240" t="s">
        <v>58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s="105" customFormat="1" ht="39" customHeight="1">
      <c r="A5" s="240" t="s">
        <v>325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ht="26.25" customHeight="1">
      <c r="A6" s="1"/>
    </row>
    <row r="7" spans="2:16" ht="27.75" customHeight="1">
      <c r="B7" s="238" t="s">
        <v>0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16" ht="36" customHeight="1">
      <c r="A8" s="3" t="s">
        <v>1</v>
      </c>
      <c r="B8" s="3">
        <v>2550</v>
      </c>
      <c r="C8" s="3">
        <v>2551</v>
      </c>
      <c r="D8" s="3" t="s">
        <v>2</v>
      </c>
      <c r="E8" s="3">
        <v>2552</v>
      </c>
      <c r="F8" s="3" t="s">
        <v>2</v>
      </c>
      <c r="G8" s="3">
        <v>2553</v>
      </c>
      <c r="H8" s="3" t="s">
        <v>2</v>
      </c>
      <c r="I8" s="3">
        <v>2554</v>
      </c>
      <c r="J8" s="3" t="s">
        <v>2</v>
      </c>
      <c r="K8" s="3">
        <v>2555</v>
      </c>
      <c r="L8" s="3" t="s">
        <v>2</v>
      </c>
      <c r="M8" s="3">
        <v>2556</v>
      </c>
      <c r="N8" s="3" t="s">
        <v>2</v>
      </c>
      <c r="O8" s="3">
        <v>2557</v>
      </c>
      <c r="P8" s="3" t="s">
        <v>2</v>
      </c>
    </row>
    <row r="9" spans="1:18" ht="36" customHeight="1">
      <c r="A9" s="3" t="s">
        <v>46</v>
      </c>
      <c r="B9" s="30">
        <f>ภาค1!B16</f>
        <v>256506.34031496997</v>
      </c>
      <c r="C9" s="30">
        <f>ภาค1!C16</f>
        <v>290160.88768197</v>
      </c>
      <c r="D9" s="31">
        <f>(C9-B9)/B9*100</f>
        <v>13.120356918146689</v>
      </c>
      <c r="E9" s="30">
        <f>ภาค1!E16</f>
        <v>249049.15463441281</v>
      </c>
      <c r="F9" s="31">
        <f>(E9-C9)/C9*100</f>
        <v>-14.168599143733529</v>
      </c>
      <c r="G9" s="41">
        <f>ภาค1!G16</f>
        <v>278839.975454124</v>
      </c>
      <c r="H9" s="31">
        <f>(G9-E9)/E9*100</f>
        <v>11.961823706425369</v>
      </c>
      <c r="I9" s="30">
        <f>ภาค1!I16</f>
        <v>334507.93864977197</v>
      </c>
      <c r="J9" s="31">
        <f>(I9-G9)/G9*100</f>
        <v>19.96412569789755</v>
      </c>
      <c r="K9" s="30">
        <f>ภาค1!K16</f>
        <v>336116.62870736694</v>
      </c>
      <c r="L9" s="31">
        <f>(K9-I9)/I9*100</f>
        <v>0.4809123705967587</v>
      </c>
      <c r="M9" s="156">
        <f>ภาค1!M16</f>
        <v>356247.8813018529</v>
      </c>
      <c r="N9" s="31">
        <f>(M9-K9)/K9*100</f>
        <v>5.98936526047713</v>
      </c>
      <c r="O9" s="30">
        <f>ภาค1!O16</f>
        <v>359832.265090419</v>
      </c>
      <c r="P9" s="31">
        <f>(O9-M9)/M9*100</f>
        <v>1.00614880163428</v>
      </c>
      <c r="R9" s="114">
        <f>O9</f>
        <v>359832.265090419</v>
      </c>
    </row>
    <row r="10" spans="1:18" ht="36" customHeight="1">
      <c r="A10" s="3" t="s">
        <v>47</v>
      </c>
      <c r="B10" s="30">
        <f>ภาค2!B18</f>
        <v>152711.42519800598</v>
      </c>
      <c r="C10" s="30">
        <f>ภาค2!C18</f>
        <v>170740.87434437274</v>
      </c>
      <c r="D10" s="31">
        <f aca="true" t="shared" si="0" ref="D10:D28">(C10-B10)/B10*100</f>
        <v>11.806221520747213</v>
      </c>
      <c r="E10" s="30">
        <f>ภาค2!E18</f>
        <v>167325.78986116</v>
      </c>
      <c r="F10" s="31">
        <f aca="true" t="shared" si="1" ref="F10:F28">(E10-C10)/C10*100</f>
        <v>-2.0001563751657616</v>
      </c>
      <c r="G10" s="41">
        <f>ภาค2!G18</f>
        <v>181391.396589508</v>
      </c>
      <c r="H10" s="31">
        <f aca="true" t="shared" si="2" ref="H10:H28">(G10-E10)/E10*100</f>
        <v>8.406120024904132</v>
      </c>
      <c r="I10" s="30">
        <f>ภาค2!I18</f>
        <v>216225.2547246504</v>
      </c>
      <c r="J10" s="31">
        <f aca="true" t="shared" si="3" ref="J10:J28">(I10-G10)/G10*100</f>
        <v>19.203699177625317</v>
      </c>
      <c r="K10" s="30">
        <f>ภาค2!K18</f>
        <v>230468.39834504062</v>
      </c>
      <c r="L10" s="31">
        <f aca="true" t="shared" si="4" ref="L10:L28">(K10-I10)/I10*100</f>
        <v>6.587178559936479</v>
      </c>
      <c r="M10" s="156">
        <f>ภาค2!M18</f>
        <v>250426.874516356</v>
      </c>
      <c r="N10" s="31">
        <f aca="true" t="shared" si="5" ref="N10:N28">(M10-K10)/K10*100</f>
        <v>8.659962196394059</v>
      </c>
      <c r="O10" s="30">
        <f>ภาค2!O18</f>
        <v>260374.28653949892</v>
      </c>
      <c r="P10" s="31">
        <f aca="true" t="shared" si="6" ref="P10:P28">(O10-M10)/M10*100</f>
        <v>3.972182315637702</v>
      </c>
      <c r="R10" s="114">
        <f>O10</f>
        <v>260374.28653949892</v>
      </c>
    </row>
    <row r="11" spans="1:18" ht="36" customHeight="1">
      <c r="A11" s="3" t="s">
        <v>84</v>
      </c>
      <c r="B11" s="30">
        <f>ภาค3!B15</f>
        <v>157751.005735761</v>
      </c>
      <c r="C11" s="30">
        <f>ภาค3!C15</f>
        <v>176817.10171882698</v>
      </c>
      <c r="D11" s="31">
        <f t="shared" si="0"/>
        <v>12.086196150788686</v>
      </c>
      <c r="E11" s="30">
        <f>ภาค3!E15</f>
        <v>163905.06099211005</v>
      </c>
      <c r="F11" s="31">
        <f t="shared" si="1"/>
        <v>-7.302484092997711</v>
      </c>
      <c r="G11" s="41">
        <f>ภาค3!G15</f>
        <v>171882.61952344296</v>
      </c>
      <c r="H11" s="31">
        <f t="shared" si="2"/>
        <v>4.867182552536876</v>
      </c>
      <c r="I11" s="30">
        <f>ภาค3!I15</f>
        <v>208024.98649186</v>
      </c>
      <c r="J11" s="31">
        <f t="shared" si="3"/>
        <v>21.027354056288168</v>
      </c>
      <c r="K11" s="30">
        <f>ภาค3!K15</f>
        <v>205744.75900564002</v>
      </c>
      <c r="L11" s="31">
        <f t="shared" si="4"/>
        <v>-1.0961315391356652</v>
      </c>
      <c r="M11" s="156">
        <f>ภาค3!M15</f>
        <v>227305.48136125</v>
      </c>
      <c r="N11" s="31">
        <f t="shared" si="5"/>
        <v>10.47935435138784</v>
      </c>
      <c r="O11" s="30">
        <f>ภาค3!O15</f>
        <v>219719.6427505</v>
      </c>
      <c r="P11" s="31">
        <f t="shared" si="6"/>
        <v>-3.337288025489377</v>
      </c>
      <c r="R11" s="114">
        <f>O11</f>
        <v>219719.6427505</v>
      </c>
    </row>
    <row r="12" spans="1:18" s="103" customFormat="1" ht="36" customHeight="1">
      <c r="A12" s="175" t="s">
        <v>62</v>
      </c>
      <c r="B12" s="176">
        <f>SUM(B9:B11)</f>
        <v>566968.771248737</v>
      </c>
      <c r="C12" s="176">
        <f>SUM(C9:C11)</f>
        <v>637718.8637451697</v>
      </c>
      <c r="D12" s="177">
        <f t="shared" si="0"/>
        <v>12.478657746987915</v>
      </c>
      <c r="E12" s="176">
        <f>SUM(E9:E11)</f>
        <v>580280.0054876829</v>
      </c>
      <c r="F12" s="177">
        <f t="shared" si="1"/>
        <v>-9.006924763078548</v>
      </c>
      <c r="G12" s="178">
        <f>SUM(G9:G11)</f>
        <v>632113.9915670749</v>
      </c>
      <c r="H12" s="177">
        <f t="shared" si="2"/>
        <v>8.93258178624117</v>
      </c>
      <c r="I12" s="176">
        <f>SUM(I9:I11)</f>
        <v>758758.1798662824</v>
      </c>
      <c r="J12" s="177">
        <f t="shared" si="3"/>
        <v>20.035023743936385</v>
      </c>
      <c r="K12" s="176">
        <f>SUM(K9:K11)</f>
        <v>772329.7860580477</v>
      </c>
      <c r="L12" s="179">
        <f t="shared" si="4"/>
        <v>1.7886602809549992</v>
      </c>
      <c r="M12" s="180">
        <f>SUM(M9:M11)</f>
        <v>833980.2371794588</v>
      </c>
      <c r="N12" s="179">
        <f t="shared" si="5"/>
        <v>7.982399777182435</v>
      </c>
      <c r="O12" s="176">
        <f>SUM(O9:O11)</f>
        <v>839926.1943804179</v>
      </c>
      <c r="P12" s="179">
        <f t="shared" si="6"/>
        <v>0.7129614031464896</v>
      </c>
      <c r="R12" s="181">
        <f>SUM(R9:R11)</f>
        <v>839926.1943804179</v>
      </c>
    </row>
    <row r="13" spans="1:18" ht="36" customHeight="1">
      <c r="A13" s="3" t="s">
        <v>48</v>
      </c>
      <c r="B13" s="30">
        <f>'ภาค 4'!B18</f>
        <v>78362.62518185998</v>
      </c>
      <c r="C13" s="30">
        <f>'ภาค 4'!C18</f>
        <v>83613.15600542999</v>
      </c>
      <c r="D13" s="31">
        <f t="shared" si="0"/>
        <v>6.700299806680599</v>
      </c>
      <c r="E13" s="30">
        <f>'ภาค 4'!E18</f>
        <v>77794.27529101</v>
      </c>
      <c r="F13" s="31">
        <f t="shared" si="1"/>
        <v>-6.959288457000842</v>
      </c>
      <c r="G13" s="41">
        <f>'ภาค 4'!G18</f>
        <v>92672.56827159027</v>
      </c>
      <c r="H13" s="31">
        <f t="shared" si="2"/>
        <v>19.125177173929693</v>
      </c>
      <c r="I13" s="30">
        <f>'ภาค 4'!I18</f>
        <v>106109.32109296927</v>
      </c>
      <c r="J13" s="31">
        <f t="shared" si="3"/>
        <v>14.49916957302907</v>
      </c>
      <c r="K13" s="30">
        <f>'ภาค 4'!K18</f>
        <v>96205.12942295607</v>
      </c>
      <c r="L13" s="31">
        <f t="shared" si="4"/>
        <v>-9.333950653906733</v>
      </c>
      <c r="M13" s="156">
        <f>'ภาค 4'!M18</f>
        <v>113650.06979831982</v>
      </c>
      <c r="N13" s="31">
        <f t="shared" si="5"/>
        <v>18.133066791759965</v>
      </c>
      <c r="O13" s="30">
        <f>'ภาค 4'!O18</f>
        <v>108592.83618708975</v>
      </c>
      <c r="P13" s="31">
        <f t="shared" si="6"/>
        <v>-4.449828865221545</v>
      </c>
      <c r="R13" s="115">
        <f>O26</f>
        <v>176353.27021062002</v>
      </c>
    </row>
    <row r="14" spans="1:18" ht="36" customHeight="1">
      <c r="A14" s="3" t="s">
        <v>49</v>
      </c>
      <c r="B14" s="30">
        <f>ภาค5!B19</f>
        <v>205065.17459629002</v>
      </c>
      <c r="C14" s="30">
        <f>ภาค5!C19</f>
        <v>260362.71569385796</v>
      </c>
      <c r="D14" s="31">
        <f t="shared" si="0"/>
        <v>26.965837181487164</v>
      </c>
      <c r="E14" s="30">
        <f>ภาค5!E19</f>
        <v>191073.786223723</v>
      </c>
      <c r="F14" s="31">
        <f t="shared" si="1"/>
        <v>-26.612462266527782</v>
      </c>
      <c r="G14" s="41">
        <f>ภาค5!G19</f>
        <v>234142.79678731097</v>
      </c>
      <c r="H14" s="31">
        <f t="shared" si="2"/>
        <v>22.540512445364776</v>
      </c>
      <c r="I14" s="30">
        <f>ภาค5!I19</f>
        <v>290909.84788163</v>
      </c>
      <c r="J14" s="31">
        <f t="shared" si="3"/>
        <v>24.244628437527673</v>
      </c>
      <c r="K14" s="30">
        <f>ภาค5!K19</f>
        <v>338374.20598246297</v>
      </c>
      <c r="L14" s="31">
        <f t="shared" si="4"/>
        <v>16.315830641850944</v>
      </c>
      <c r="M14" s="156">
        <f>ภาค5!M19</f>
        <v>365705.00197462493</v>
      </c>
      <c r="N14" s="31">
        <f t="shared" si="5"/>
        <v>8.077092020890754</v>
      </c>
      <c r="O14" s="30">
        <f>ภาค5!O19</f>
        <v>349139.48043017</v>
      </c>
      <c r="P14" s="31">
        <f t="shared" si="6"/>
        <v>-4.529749786032278</v>
      </c>
      <c r="R14" s="115">
        <f>O27</f>
        <v>102164.91052228</v>
      </c>
    </row>
    <row r="15" spans="1:18" ht="36" customHeight="1">
      <c r="A15" s="3" t="s">
        <v>50</v>
      </c>
      <c r="B15" s="30">
        <f>'ภาค6 '!B16</f>
        <v>29724.24947482482</v>
      </c>
      <c r="C15" s="30">
        <f>'ภาค6 '!C16</f>
        <v>32389.54000127209</v>
      </c>
      <c r="D15" s="31">
        <f t="shared" si="0"/>
        <v>8.966721022526258</v>
      </c>
      <c r="E15" s="30">
        <f>'ภาค6 '!E16</f>
        <v>32362.270273962728</v>
      </c>
      <c r="F15" s="31">
        <f t="shared" si="1"/>
        <v>-0.08419300585402188</v>
      </c>
      <c r="G15" s="41">
        <f>'ภาค6 '!G16</f>
        <v>35731.62059422373</v>
      </c>
      <c r="H15" s="31">
        <f t="shared" si="2"/>
        <v>10.41135338076647</v>
      </c>
      <c r="I15" s="30">
        <f>'ภาค6 '!I16</f>
        <v>39877.22515164418</v>
      </c>
      <c r="J15" s="31">
        <f t="shared" si="3"/>
        <v>11.602061391222264</v>
      </c>
      <c r="K15" s="30">
        <f>'ภาค6 '!K16</f>
        <v>44099.70729822527</v>
      </c>
      <c r="L15" s="31">
        <f t="shared" si="4"/>
        <v>10.588706035898769</v>
      </c>
      <c r="M15" s="156">
        <f>'ภาค6 '!M16</f>
        <v>47291.27189763572</v>
      </c>
      <c r="N15" s="31">
        <f t="shared" si="5"/>
        <v>7.2371559698286</v>
      </c>
      <c r="O15" s="30">
        <f>'ภาค6 '!O16</f>
        <v>46936.310297926364</v>
      </c>
      <c r="P15" s="31">
        <f t="shared" si="6"/>
        <v>-0.7505858596438023</v>
      </c>
      <c r="R15" s="114">
        <f>SUM(R12:R14)</f>
        <v>1118444.375113318</v>
      </c>
    </row>
    <row r="16" spans="1:16" ht="36" customHeight="1">
      <c r="A16" s="3" t="s">
        <v>51</v>
      </c>
      <c r="B16" s="30">
        <f>ภาค7!B14</f>
        <v>8690.18870386</v>
      </c>
      <c r="C16" s="30">
        <f>ภาค7!C14</f>
        <v>8187.14196434</v>
      </c>
      <c r="D16" s="31">
        <f t="shared" si="0"/>
        <v>-5.788674523219002</v>
      </c>
      <c r="E16" s="30">
        <f>ภาค7!E14</f>
        <v>8397.16361225</v>
      </c>
      <c r="F16" s="31">
        <f t="shared" si="1"/>
        <v>2.565262075884019</v>
      </c>
      <c r="G16" s="41">
        <f>ภาค7!G14</f>
        <v>9176.03091061</v>
      </c>
      <c r="H16" s="31">
        <f t="shared" si="2"/>
        <v>9.275361709324887</v>
      </c>
      <c r="I16" s="30">
        <f>ภาค7!I14</f>
        <v>9621.30826418</v>
      </c>
      <c r="J16" s="31">
        <f t="shared" si="3"/>
        <v>4.852613923250166</v>
      </c>
      <c r="K16" s="30">
        <f>ภาค7!K14</f>
        <v>11186.80681638</v>
      </c>
      <c r="L16" s="31">
        <f t="shared" si="4"/>
        <v>16.271160940018213</v>
      </c>
      <c r="M16" s="156">
        <f>ภาค7!M14</f>
        <v>12001.147450903001</v>
      </c>
      <c r="N16" s="31">
        <f t="shared" si="5"/>
        <v>7.279473471648975</v>
      </c>
      <c r="O16" s="30">
        <f>ภาค7!O14</f>
        <v>11456.326190392727</v>
      </c>
      <c r="P16" s="31">
        <f t="shared" si="6"/>
        <v>-4.539743076561238</v>
      </c>
    </row>
    <row r="17" spans="1:16" ht="36" customHeight="1">
      <c r="A17" s="3" t="s">
        <v>52</v>
      </c>
      <c r="B17" s="30">
        <f>'ภาค8 '!B15</f>
        <v>12256.48426908</v>
      </c>
      <c r="C17" s="30">
        <f>'ภาค8 '!C15</f>
        <v>12400.972220052547</v>
      </c>
      <c r="D17" s="31">
        <f t="shared" si="0"/>
        <v>1.1788694686049035</v>
      </c>
      <c r="E17" s="30">
        <f>'ภาค8 '!E15</f>
        <v>11793.875000775997</v>
      </c>
      <c r="F17" s="31">
        <f t="shared" si="1"/>
        <v>-4.895561481017308</v>
      </c>
      <c r="G17" s="41">
        <f>'ภาค8 '!G15</f>
        <v>13824.15663011</v>
      </c>
      <c r="H17" s="31">
        <f t="shared" si="2"/>
        <v>17.214712121337698</v>
      </c>
      <c r="I17" s="30">
        <f>'ภาค8 '!I15</f>
        <v>14933.331571100001</v>
      </c>
      <c r="J17" s="31">
        <f t="shared" si="3"/>
        <v>8.023454671904831</v>
      </c>
      <c r="K17" s="30">
        <f>'ภาค8 '!K15</f>
        <v>16568.51634311</v>
      </c>
      <c r="L17" s="31">
        <f t="shared" si="4"/>
        <v>10.94989931901412</v>
      </c>
      <c r="M17" s="156">
        <f>'ภาค8 '!M15</f>
        <v>18280.812607429998</v>
      </c>
      <c r="N17" s="31">
        <f t="shared" si="5"/>
        <v>10.334638472515094</v>
      </c>
      <c r="O17" s="30">
        <f>'ภาค8 '!O15</f>
        <v>17923.314152471</v>
      </c>
      <c r="P17" s="31">
        <f t="shared" si="6"/>
        <v>-1.9555938930947554</v>
      </c>
    </row>
    <row r="18" spans="1:16" ht="36" customHeight="1">
      <c r="A18" s="3" t="s">
        <v>53</v>
      </c>
      <c r="B18" s="30">
        <f>'ภาค9 '!B15</f>
        <v>10206.332681620455</v>
      </c>
      <c r="C18" s="30">
        <f>'ภาค9 '!C15</f>
        <v>11268.499732508364</v>
      </c>
      <c r="D18" s="31">
        <f t="shared" si="0"/>
        <v>10.4069412983241</v>
      </c>
      <c r="E18" s="30">
        <f>'ภาค9 '!E15</f>
        <v>11145.280378751184</v>
      </c>
      <c r="F18" s="31">
        <f t="shared" si="1"/>
        <v>-1.0934849951826873</v>
      </c>
      <c r="G18" s="41">
        <f>'ภาค9 '!G15</f>
        <v>12687.141763481908</v>
      </c>
      <c r="H18" s="31">
        <f t="shared" si="2"/>
        <v>13.83420903138812</v>
      </c>
      <c r="I18" s="30">
        <f>'ภาค9 '!I15</f>
        <v>14315.896211350002</v>
      </c>
      <c r="J18" s="31">
        <f t="shared" si="3"/>
        <v>12.837835962046446</v>
      </c>
      <c r="K18" s="30">
        <f>'ภาค9 '!K15</f>
        <v>16919.911868230003</v>
      </c>
      <c r="L18" s="31">
        <f t="shared" si="4"/>
        <v>18.189679629106784</v>
      </c>
      <c r="M18" s="156">
        <f>'ภาค9 '!M15</f>
        <v>18967.94526592</v>
      </c>
      <c r="N18" s="31">
        <f t="shared" si="5"/>
        <v>12.10427934636897</v>
      </c>
      <c r="O18" s="30">
        <f>'ภาค9 '!O15</f>
        <v>19006.318968489995</v>
      </c>
      <c r="P18" s="31">
        <f t="shared" si="6"/>
        <v>0.20230816797506412</v>
      </c>
    </row>
    <row r="19" spans="1:17" ht="36" customHeight="1">
      <c r="A19" s="3" t="s">
        <v>54</v>
      </c>
      <c r="B19" s="30">
        <f>ภาค10!B18</f>
        <v>10672.260928200001</v>
      </c>
      <c r="C19" s="30">
        <f>ภาค10!C18</f>
        <v>11753.391078769999</v>
      </c>
      <c r="D19" s="31">
        <f t="shared" si="0"/>
        <v>10.130282213333613</v>
      </c>
      <c r="E19" s="30">
        <f>ภาค10!E18</f>
        <v>11746.552592693499</v>
      </c>
      <c r="F19" s="31">
        <f t="shared" si="1"/>
        <v>-0.05818308971997235</v>
      </c>
      <c r="G19" s="41">
        <f>ภาค10!G18</f>
        <v>13245.47621988</v>
      </c>
      <c r="H19" s="31">
        <f t="shared" si="2"/>
        <v>12.760540723402118</v>
      </c>
      <c r="I19" s="30">
        <f>ภาค10!I18</f>
        <v>15654.105425045502</v>
      </c>
      <c r="J19" s="31">
        <f t="shared" si="3"/>
        <v>18.18454214239889</v>
      </c>
      <c r="K19" s="30">
        <f>ภาค10!K18</f>
        <v>18553.414132814818</v>
      </c>
      <c r="L19" s="31">
        <f t="shared" si="4"/>
        <v>18.52107564786564</v>
      </c>
      <c r="M19" s="156">
        <f>ภาค10!M18</f>
        <v>20037.95604896536</v>
      </c>
      <c r="N19" s="31">
        <f t="shared" si="5"/>
        <v>8.0014487119375</v>
      </c>
      <c r="O19" s="30">
        <f>ภาค10!O18</f>
        <v>19392.22043702646</v>
      </c>
      <c r="P19" s="31">
        <f t="shared" si="6"/>
        <v>-3.222562273122874</v>
      </c>
      <c r="Q19" s="29" t="s">
        <v>61</v>
      </c>
    </row>
    <row r="20" spans="1:16" ht="36" customHeight="1">
      <c r="A20" s="3" t="s">
        <v>55</v>
      </c>
      <c r="B20" s="30">
        <f>'ภาค11 '!B14</f>
        <v>14888.933141827</v>
      </c>
      <c r="C20" s="30">
        <f>'ภาค11 '!C14</f>
        <v>16738.960039041634</v>
      </c>
      <c r="D20" s="31">
        <f t="shared" si="0"/>
        <v>12.425516855988922</v>
      </c>
      <c r="E20" s="30">
        <f>'ภาค11 '!E14</f>
        <v>14676.47806907391</v>
      </c>
      <c r="F20" s="31">
        <f t="shared" si="1"/>
        <v>-12.321446285535245</v>
      </c>
      <c r="G20" s="41">
        <f>'ภาค11 '!G14</f>
        <v>16294.556234410911</v>
      </c>
      <c r="H20" s="31">
        <f t="shared" si="2"/>
        <v>11.024975867654483</v>
      </c>
      <c r="I20" s="30">
        <f>'ภาค11 '!I14</f>
        <v>19593.82604914409</v>
      </c>
      <c r="J20" s="31">
        <f t="shared" si="3"/>
        <v>20.24768129472447</v>
      </c>
      <c r="K20" s="30">
        <f>'ภาค11 '!K14</f>
        <v>22040.85364478</v>
      </c>
      <c r="L20" s="31">
        <f t="shared" si="4"/>
        <v>12.488768602407816</v>
      </c>
      <c r="M20" s="156">
        <f>'ภาค11 '!M14</f>
        <v>23072.99350191964</v>
      </c>
      <c r="N20" s="31">
        <f t="shared" si="5"/>
        <v>4.682848830512892</v>
      </c>
      <c r="O20" s="30">
        <f>'ภาค11 '!O14</f>
        <v>23483.144918520637</v>
      </c>
      <c r="P20" s="31">
        <f t="shared" si="6"/>
        <v>1.7776255021563387</v>
      </c>
    </row>
    <row r="21" spans="1:16" ht="36" customHeight="1">
      <c r="A21" s="3" t="s">
        <v>56</v>
      </c>
      <c r="B21" s="30">
        <f>ภาค12!B14</f>
        <v>11412.282169999997</v>
      </c>
      <c r="C21" s="30">
        <f>ภาค12!C14</f>
        <v>11569.949443999998</v>
      </c>
      <c r="D21" s="31">
        <f t="shared" si="0"/>
        <v>1.381557795814659</v>
      </c>
      <c r="E21" s="30">
        <f>ภาค12!E14</f>
        <v>10695.91241514</v>
      </c>
      <c r="F21" s="31">
        <f t="shared" si="1"/>
        <v>-7.554372066104932</v>
      </c>
      <c r="G21" s="41">
        <f>ภาค12!G14</f>
        <v>12754.608358001999</v>
      </c>
      <c r="H21" s="31">
        <f t="shared" si="2"/>
        <v>19.24750187695935</v>
      </c>
      <c r="I21" s="30">
        <f>ภาค12!I14</f>
        <v>15587.946647100001</v>
      </c>
      <c r="J21" s="31">
        <f t="shared" si="3"/>
        <v>22.214231982438097</v>
      </c>
      <c r="K21" s="30">
        <f>ภาค12!K14</f>
        <v>16000.615925</v>
      </c>
      <c r="L21" s="31">
        <f t="shared" si="4"/>
        <v>2.6473613699259877</v>
      </c>
      <c r="M21" s="156">
        <f>ภาค12!M14</f>
        <v>16337.418649999996</v>
      </c>
      <c r="N21" s="31">
        <f t="shared" si="5"/>
        <v>2.1049360010808202</v>
      </c>
      <c r="O21" s="30">
        <f>ภาค12!O14</f>
        <v>15605.786634291999</v>
      </c>
      <c r="P21" s="31">
        <f t="shared" si="6"/>
        <v>-4.478259579324653</v>
      </c>
    </row>
    <row r="22" spans="1:16" s="103" customFormat="1" ht="36" customHeight="1">
      <c r="A22" s="182" t="s">
        <v>63</v>
      </c>
      <c r="B22" s="183">
        <f>SUM(B13:B21)</f>
        <v>381278.5311475622</v>
      </c>
      <c r="C22" s="183">
        <f>SUM(C13:C21)</f>
        <v>448284.3261792726</v>
      </c>
      <c r="D22" s="184">
        <f t="shared" si="0"/>
        <v>17.57397533767194</v>
      </c>
      <c r="E22" s="183">
        <f>SUM(E13:E21)</f>
        <v>369685.5938573804</v>
      </c>
      <c r="F22" s="184">
        <f t="shared" si="1"/>
        <v>-17.533232310794634</v>
      </c>
      <c r="G22" s="185">
        <f>SUM(G13:G21)</f>
        <v>440528.95576961973</v>
      </c>
      <c r="H22" s="184">
        <f t="shared" si="2"/>
        <v>19.163138377409897</v>
      </c>
      <c r="I22" s="183">
        <f>SUM(I13:I21)</f>
        <v>526602.8082941631</v>
      </c>
      <c r="J22" s="184">
        <f t="shared" si="3"/>
        <v>19.538750267657043</v>
      </c>
      <c r="K22" s="183">
        <f>SUM(K13:K21)</f>
        <v>579949.1614339593</v>
      </c>
      <c r="L22" s="184">
        <f t="shared" si="4"/>
        <v>10.130282691161918</v>
      </c>
      <c r="M22" s="186">
        <f>SUM(M13:M21)</f>
        <v>635344.6171957186</v>
      </c>
      <c r="N22" s="184">
        <f t="shared" si="5"/>
        <v>9.551777887701519</v>
      </c>
      <c r="O22" s="183">
        <f>SUM(O13:O21)</f>
        <v>611535.7382163788</v>
      </c>
      <c r="P22" s="184">
        <f t="shared" si="6"/>
        <v>-3.747396032790403</v>
      </c>
    </row>
    <row r="23" spans="1:18" s="103" customFormat="1" ht="36" customHeight="1">
      <c r="A23" s="187" t="s">
        <v>65</v>
      </c>
      <c r="B23" s="188">
        <f>B12+B22</f>
        <v>948247.3023962992</v>
      </c>
      <c r="C23" s="188">
        <f>C12+C22</f>
        <v>1086003.1899244422</v>
      </c>
      <c r="D23" s="179">
        <f t="shared" si="0"/>
        <v>14.527422032208529</v>
      </c>
      <c r="E23" s="188">
        <f>E12+E22</f>
        <v>949965.5993450633</v>
      </c>
      <c r="F23" s="179">
        <f t="shared" si="1"/>
        <v>-12.526444843025148</v>
      </c>
      <c r="G23" s="189">
        <f>G12+G22</f>
        <v>1072642.9473366947</v>
      </c>
      <c r="H23" s="179">
        <f t="shared" si="2"/>
        <v>12.91387267878006</v>
      </c>
      <c r="I23" s="188">
        <f>I12+I22</f>
        <v>1285360.9881604454</v>
      </c>
      <c r="J23" s="179">
        <f t="shared" si="3"/>
        <v>19.83120677313138</v>
      </c>
      <c r="K23" s="188">
        <f>K12+K22</f>
        <v>1352278.947492007</v>
      </c>
      <c r="L23" s="179">
        <f t="shared" si="4"/>
        <v>5.2061607554568585</v>
      </c>
      <c r="M23" s="180">
        <f>M12+M22</f>
        <v>1469324.8543751775</v>
      </c>
      <c r="N23" s="179">
        <f t="shared" si="5"/>
        <v>8.655455821467074</v>
      </c>
      <c r="O23" s="188">
        <f>O12+O22</f>
        <v>1451461.9325967967</v>
      </c>
      <c r="P23" s="179">
        <f t="shared" si="6"/>
        <v>-1.2157231074660464</v>
      </c>
      <c r="R23" s="190"/>
    </row>
    <row r="24" spans="1:16" ht="36" customHeight="1">
      <c r="A24" s="3" t="s">
        <v>64</v>
      </c>
      <c r="B24" s="6">
        <v>35.720560400000004</v>
      </c>
      <c r="C24" s="6">
        <v>33.462</v>
      </c>
      <c r="D24" s="31">
        <f t="shared" si="0"/>
        <v>-6.322858249446725</v>
      </c>
      <c r="E24" s="6">
        <v>27.765</v>
      </c>
      <c r="F24" s="31">
        <f t="shared" si="1"/>
        <v>-17.0252824098978</v>
      </c>
      <c r="G24" s="41">
        <v>33.89</v>
      </c>
      <c r="H24" s="31">
        <f t="shared" si="2"/>
        <v>22.060147667927247</v>
      </c>
      <c r="I24" s="6">
        <v>494.81523892</v>
      </c>
      <c r="J24" s="31">
        <f>(I24-G24)/G24*100</f>
        <v>1360.0626701681913</v>
      </c>
      <c r="K24" s="106">
        <v>13.183</v>
      </c>
      <c r="L24" s="31">
        <f t="shared" si="4"/>
        <v>-97.3357732415894</v>
      </c>
      <c r="M24" s="156">
        <v>42.224</v>
      </c>
      <c r="N24" s="31">
        <f t="shared" si="5"/>
        <v>220.29128422968972</v>
      </c>
      <c r="O24" s="106">
        <v>10.578999999999999</v>
      </c>
      <c r="P24" s="31">
        <f t="shared" si="6"/>
        <v>-74.94552860932171</v>
      </c>
    </row>
    <row r="25" spans="1:18" ht="36" customHeight="1">
      <c r="A25" s="3" t="s">
        <v>66</v>
      </c>
      <c r="B25" s="6">
        <v>105255.63737400001</v>
      </c>
      <c r="C25" s="6">
        <v>116200.30382395996</v>
      </c>
      <c r="D25" s="31">
        <f t="shared" si="0"/>
        <v>10.398176024596918</v>
      </c>
      <c r="E25" s="6">
        <v>97939.5606264</v>
      </c>
      <c r="F25" s="31">
        <f t="shared" si="1"/>
        <v>-15.714884209962523</v>
      </c>
      <c r="G25" s="41">
        <v>124586.818</v>
      </c>
      <c r="H25" s="31">
        <f t="shared" si="2"/>
        <v>27.207858809218642</v>
      </c>
      <c r="I25" s="6">
        <v>149271.53314391</v>
      </c>
      <c r="J25" s="31">
        <f t="shared" si="3"/>
        <v>19.813263987454917</v>
      </c>
      <c r="K25" s="106">
        <v>170894.14236736</v>
      </c>
      <c r="L25" s="31">
        <f t="shared" si="4"/>
        <v>14.485420473710848</v>
      </c>
      <c r="M25" s="156">
        <v>181329.26466317498</v>
      </c>
      <c r="N25" s="31">
        <f t="shared" si="5"/>
        <v>6.106190739635341</v>
      </c>
      <c r="O25" s="106">
        <v>176342.69121062002</v>
      </c>
      <c r="P25" s="31">
        <f t="shared" si="6"/>
        <v>-2.7500102985680144</v>
      </c>
      <c r="R25" s="42"/>
    </row>
    <row r="26" spans="1:16" s="103" customFormat="1" ht="36" customHeight="1">
      <c r="A26" s="196" t="s">
        <v>83</v>
      </c>
      <c r="B26" s="197">
        <f>B24+B25</f>
        <v>105291.35793440002</v>
      </c>
      <c r="C26" s="197">
        <f>C24+C25</f>
        <v>116233.76582395996</v>
      </c>
      <c r="D26" s="198">
        <f t="shared" si="0"/>
        <v>10.392503339521387</v>
      </c>
      <c r="E26" s="197">
        <f>E24+E25</f>
        <v>97967.3256264</v>
      </c>
      <c r="F26" s="198">
        <f t="shared" si="1"/>
        <v>-15.715261454425486</v>
      </c>
      <c r="G26" s="199">
        <f>G24+G25</f>
        <v>124620.708</v>
      </c>
      <c r="H26" s="198">
        <f t="shared" si="2"/>
        <v>27.206399892187644</v>
      </c>
      <c r="I26" s="197">
        <f>I24+I25</f>
        <v>149766.34838283</v>
      </c>
      <c r="J26" s="198">
        <f t="shared" si="3"/>
        <v>20.17773834412015</v>
      </c>
      <c r="K26" s="197">
        <f>K24+K25</f>
        <v>170907.32536736</v>
      </c>
      <c r="L26" s="198">
        <f t="shared" si="4"/>
        <v>14.11597278882023</v>
      </c>
      <c r="M26" s="200">
        <f>M24+M25</f>
        <v>181371.48866317497</v>
      </c>
      <c r="N26" s="198">
        <f t="shared" si="5"/>
        <v>6.122711986348494</v>
      </c>
      <c r="O26" s="197">
        <f>O24+O25</f>
        <v>176353.27021062002</v>
      </c>
      <c r="P26" s="198">
        <f t="shared" si="6"/>
        <v>-2.7668177008097934</v>
      </c>
    </row>
    <row r="27" spans="1:16" ht="36" customHeight="1">
      <c r="A27" s="3" t="s">
        <v>9</v>
      </c>
      <c r="B27" s="6">
        <v>65734.8580417</v>
      </c>
      <c r="C27" s="6">
        <v>74033.42274793999</v>
      </c>
      <c r="D27" s="31">
        <f t="shared" si="0"/>
        <v>12.624298512937607</v>
      </c>
      <c r="E27" s="6">
        <v>90712.40383947</v>
      </c>
      <c r="F27" s="31">
        <f t="shared" si="1"/>
        <v>22.528988222409478</v>
      </c>
      <c r="G27" s="41">
        <v>67598.999</v>
      </c>
      <c r="H27" s="31">
        <f t="shared" si="2"/>
        <v>-25.47987249943552</v>
      </c>
      <c r="I27" s="6">
        <v>81444.3486059</v>
      </c>
      <c r="J27" s="31">
        <f t="shared" si="3"/>
        <v>20.481589684338378</v>
      </c>
      <c r="K27" s="106">
        <v>94096.75322289001</v>
      </c>
      <c r="L27" s="31">
        <f t="shared" si="4"/>
        <v>15.535030770782596</v>
      </c>
      <c r="M27" s="156">
        <v>113291.27851040997</v>
      </c>
      <c r="N27" s="31">
        <f t="shared" si="5"/>
        <v>20.398711570901153</v>
      </c>
      <c r="O27" s="106">
        <v>102164.91052228</v>
      </c>
      <c r="P27" s="31">
        <f t="shared" si="6"/>
        <v>-9.821027827051672</v>
      </c>
    </row>
    <row r="28" spans="1:16" s="103" customFormat="1" ht="36" customHeight="1">
      <c r="A28" s="191" t="s">
        <v>57</v>
      </c>
      <c r="B28" s="192">
        <f>B23+B26+B27</f>
        <v>1119273.5183723993</v>
      </c>
      <c r="C28" s="192">
        <f>C23+C26+C27</f>
        <v>1276270.378496342</v>
      </c>
      <c r="D28" s="193">
        <f t="shared" si="0"/>
        <v>14.0266751197903</v>
      </c>
      <c r="E28" s="192">
        <f>E23+E26+E27</f>
        <v>1138645.3288109333</v>
      </c>
      <c r="F28" s="193">
        <f t="shared" si="1"/>
        <v>-10.78337725330223</v>
      </c>
      <c r="G28" s="194">
        <f>G23+G26+G27</f>
        <v>1264862.6543366949</v>
      </c>
      <c r="H28" s="193">
        <f t="shared" si="2"/>
        <v>11.08486745890997</v>
      </c>
      <c r="I28" s="192">
        <f>I23+I26+I27</f>
        <v>1516571.6851491753</v>
      </c>
      <c r="J28" s="193">
        <f t="shared" si="3"/>
        <v>19.900107727070093</v>
      </c>
      <c r="K28" s="192">
        <f>K23+K26+K27</f>
        <v>1617283.0260822568</v>
      </c>
      <c r="L28" s="193">
        <f t="shared" si="4"/>
        <v>6.640724069906074</v>
      </c>
      <c r="M28" s="195">
        <f>M23+M26+M27</f>
        <v>1763987.6215487623</v>
      </c>
      <c r="N28" s="193">
        <f t="shared" si="5"/>
        <v>9.071052691493712</v>
      </c>
      <c r="O28" s="192">
        <f>O23+O26+O27</f>
        <v>1729980.1133296967</v>
      </c>
      <c r="P28" s="193">
        <f t="shared" si="6"/>
        <v>-1.9278768061426292</v>
      </c>
    </row>
    <row r="29" ht="39" customHeight="1">
      <c r="B29" s="29" t="s">
        <v>61</v>
      </c>
    </row>
    <row r="30" ht="39" customHeight="1"/>
    <row r="31" spans="1:16" s="117" customFormat="1" ht="39" customHeight="1">
      <c r="A31" s="239" t="s">
        <v>76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</row>
    <row r="32" spans="1:16" s="117" customFormat="1" ht="39" customHeight="1">
      <c r="A32" s="239" t="s">
        <v>325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</row>
    <row r="33" spans="1:16" s="44" customFormat="1" ht="3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="44" customFormat="1" ht="39" customHeight="1">
      <c r="A34" s="43"/>
    </row>
    <row r="35" spans="1:16" ht="39" customHeight="1">
      <c r="A35" s="29"/>
      <c r="B35" s="238" t="s">
        <v>0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1:16" ht="41.25" customHeight="1">
      <c r="A36" s="3" t="s">
        <v>1</v>
      </c>
      <c r="B36" s="3">
        <v>2550</v>
      </c>
      <c r="C36" s="3">
        <v>2551</v>
      </c>
      <c r="D36" s="3" t="s">
        <v>2</v>
      </c>
      <c r="E36" s="3">
        <v>2552</v>
      </c>
      <c r="F36" s="4" t="s">
        <v>2</v>
      </c>
      <c r="G36" s="3">
        <v>2553</v>
      </c>
      <c r="H36" s="4" t="s">
        <v>2</v>
      </c>
      <c r="I36" s="3">
        <v>2554</v>
      </c>
      <c r="J36" s="4" t="s">
        <v>2</v>
      </c>
      <c r="K36" s="3">
        <v>2555</v>
      </c>
      <c r="L36" s="4" t="s">
        <v>2</v>
      </c>
      <c r="M36" s="3">
        <v>2556</v>
      </c>
      <c r="N36" s="4" t="s">
        <v>2</v>
      </c>
      <c r="O36" s="3">
        <v>2557</v>
      </c>
      <c r="P36" s="4" t="s">
        <v>2</v>
      </c>
    </row>
    <row r="37" spans="1:16" ht="41.25" customHeight="1">
      <c r="A37" s="5" t="s">
        <v>4</v>
      </c>
      <c r="B37" s="7">
        <f aca="true" t="shared" si="7" ref="B37:C43">B61+B89</f>
        <v>192838.03387208303</v>
      </c>
      <c r="C37" s="7">
        <f t="shared" si="7"/>
        <v>204935.83555686</v>
      </c>
      <c r="D37" s="45">
        <f>(C37-B37)/B37*100</f>
        <v>6.273555813580792</v>
      </c>
      <c r="E37" s="7">
        <f aca="true" t="shared" si="8" ref="E37:E44">E61+E89</f>
        <v>198156.622730073</v>
      </c>
      <c r="F37" s="45">
        <f>(E37-C37)/C37*100</f>
        <v>-3.3079684713833704</v>
      </c>
      <c r="G37" s="7">
        <f aca="true" t="shared" si="9" ref="G37:G44">G61+G89</f>
        <v>208384.37963918195</v>
      </c>
      <c r="H37" s="45">
        <f>(G37-E37)/E37*100</f>
        <v>5.161450961465519</v>
      </c>
      <c r="I37" s="7">
        <f aca="true" t="shared" si="10" ref="I37:I44">I61+I89</f>
        <v>236492.98165302604</v>
      </c>
      <c r="J37" s="45">
        <f>(I37-G37)/G37*100</f>
        <v>13.488823904418462</v>
      </c>
      <c r="K37" s="7">
        <f aca="true" t="shared" si="11" ref="K37:K44">K61+K89</f>
        <v>266215.39003567165</v>
      </c>
      <c r="L37" s="45">
        <f>(K37-I37)/I37*100</f>
        <v>12.567987504277506</v>
      </c>
      <c r="M37" s="45">
        <f aca="true" t="shared" si="12" ref="M37:O44">M61+M89</f>
        <v>268032.8958951166</v>
      </c>
      <c r="N37" s="45">
        <f aca="true" t="shared" si="13" ref="N37:N45">(M37-K37)/K37*100</f>
        <v>0.6827200558169939</v>
      </c>
      <c r="O37" s="7">
        <f>O61+O89</f>
        <v>281007.50943096896</v>
      </c>
      <c r="P37" s="45">
        <f aca="true" t="shared" si="14" ref="P37:P45">(O37-M37)/M37*100</f>
        <v>4.840679533951465</v>
      </c>
    </row>
    <row r="38" spans="1:16" ht="41.25" customHeight="1">
      <c r="A38" s="5" t="s">
        <v>5</v>
      </c>
      <c r="B38" s="7">
        <f t="shared" si="7"/>
        <v>384629.150495121</v>
      </c>
      <c r="C38" s="7">
        <f t="shared" si="7"/>
        <v>460724.67686595</v>
      </c>
      <c r="D38" s="45">
        <f aca="true" t="shared" si="15" ref="D38:D45">(C38-B38)/B38*100</f>
        <v>19.784128756978923</v>
      </c>
      <c r="E38" s="7">
        <f t="shared" si="8"/>
        <v>392189.3074616689</v>
      </c>
      <c r="F38" s="45">
        <f aca="true" t="shared" si="16" ref="F38:F45">(E38-C38)/C38*100</f>
        <v>-14.875558624402002</v>
      </c>
      <c r="G38" s="7">
        <f t="shared" si="9"/>
        <v>454623.42869829497</v>
      </c>
      <c r="H38" s="45">
        <f aca="true" t="shared" si="17" ref="H38:H45">(G38-E38)/E38*100</f>
        <v>15.919383840603082</v>
      </c>
      <c r="I38" s="7">
        <f t="shared" si="10"/>
        <v>574598.44722206</v>
      </c>
      <c r="J38" s="45">
        <f aca="true" t="shared" si="18" ref="J38:J45">(I38-G38)/G38*100</f>
        <v>26.389977055798603</v>
      </c>
      <c r="K38" s="7">
        <f t="shared" si="11"/>
        <v>544562.4385622671</v>
      </c>
      <c r="L38" s="45">
        <f aca="true" t="shared" si="19" ref="L38:L45">(K38-I38)/I38*100</f>
        <v>-5.227304181729729</v>
      </c>
      <c r="M38" s="45">
        <f t="shared" si="12"/>
        <v>545570.300017017</v>
      </c>
      <c r="N38" s="45">
        <f t="shared" si="13"/>
        <v>0.1850772993838618</v>
      </c>
      <c r="O38" s="7">
        <f t="shared" si="12"/>
        <v>570126.8286799091</v>
      </c>
      <c r="P38" s="45">
        <f t="shared" si="14"/>
        <v>4.5010750515792575</v>
      </c>
    </row>
    <row r="39" spans="1:16" ht="41.25" customHeight="1">
      <c r="A39" s="5" t="s">
        <v>6</v>
      </c>
      <c r="B39" s="7">
        <f t="shared" si="7"/>
        <v>10.807585110000003</v>
      </c>
      <c r="C39" s="7">
        <f t="shared" si="7"/>
        <v>10.038062808000003</v>
      </c>
      <c r="D39" s="45">
        <f t="shared" si="15"/>
        <v>-7.12020580146049</v>
      </c>
      <c r="E39" s="7">
        <f t="shared" si="8"/>
        <v>5.79265431</v>
      </c>
      <c r="F39" s="45">
        <f t="shared" si="16"/>
        <v>-42.293105544394024</v>
      </c>
      <c r="G39" s="7">
        <f t="shared" si="9"/>
        <v>4.19734144</v>
      </c>
      <c r="H39" s="45">
        <f t="shared" si="17"/>
        <v>-27.540274019907812</v>
      </c>
      <c r="I39" s="7">
        <f t="shared" si="10"/>
        <v>17.236733970000003</v>
      </c>
      <c r="J39" s="45">
        <f t="shared" si="18"/>
        <v>310.65837069476066</v>
      </c>
      <c r="K39" s="7">
        <f t="shared" si="11"/>
        <v>5.815346540000001</v>
      </c>
      <c r="L39" s="45">
        <f t="shared" si="19"/>
        <v>-66.26190002049444</v>
      </c>
      <c r="M39" s="45">
        <f t="shared" si="12"/>
        <v>5.815346540000001</v>
      </c>
      <c r="N39" s="45">
        <f t="shared" si="13"/>
        <v>0</v>
      </c>
      <c r="O39" s="7">
        <f t="shared" si="12"/>
        <v>2.29841174</v>
      </c>
      <c r="P39" s="45">
        <f t="shared" si="14"/>
        <v>-60.47678802646214</v>
      </c>
    </row>
    <row r="40" spans="1:16" ht="41.25" customHeight="1">
      <c r="A40" s="5" t="s">
        <v>7</v>
      </c>
      <c r="B40" s="7">
        <f t="shared" si="7"/>
        <v>434267.79766861803</v>
      </c>
      <c r="C40" s="7">
        <f t="shared" si="7"/>
        <v>503483.963326528</v>
      </c>
      <c r="D40" s="45">
        <f t="shared" si="15"/>
        <v>15.938590434174355</v>
      </c>
      <c r="E40" s="7">
        <f t="shared" si="8"/>
        <v>431775.34500787605</v>
      </c>
      <c r="F40" s="45">
        <f t="shared" si="16"/>
        <v>-14.242483086228166</v>
      </c>
      <c r="G40" s="7">
        <f t="shared" si="9"/>
        <v>502258.24126101605</v>
      </c>
      <c r="H40" s="45">
        <f t="shared" si="17"/>
        <v>16.323974276913454</v>
      </c>
      <c r="I40" s="7">
        <f t="shared" si="10"/>
        <v>577728.6624746764</v>
      </c>
      <c r="J40" s="45">
        <f t="shared" si="18"/>
        <v>15.026218589102152</v>
      </c>
      <c r="K40" s="7">
        <f t="shared" si="11"/>
        <v>659805.739238477</v>
      </c>
      <c r="L40" s="45">
        <f t="shared" si="19"/>
        <v>14.206855587227901</v>
      </c>
      <c r="M40" s="45">
        <f t="shared" si="12"/>
        <v>665014.1797333469</v>
      </c>
      <c r="N40" s="45">
        <f t="shared" si="13"/>
        <v>0.7893899954373448</v>
      </c>
      <c r="O40" s="7">
        <f t="shared" si="12"/>
        <v>711523.4176322264</v>
      </c>
      <c r="P40" s="45">
        <f t="shared" si="14"/>
        <v>6.993721234264272</v>
      </c>
    </row>
    <row r="41" spans="1:16" ht="41.25" customHeight="1">
      <c r="A41" s="5" t="s">
        <v>8</v>
      </c>
      <c r="B41" s="7">
        <f t="shared" si="7"/>
        <v>34424.39446568726</v>
      </c>
      <c r="C41" s="7">
        <f t="shared" si="7"/>
        <v>25105.124002896373</v>
      </c>
      <c r="D41" s="45">
        <f t="shared" si="15"/>
        <v>-27.07170484024035</v>
      </c>
      <c r="E41" s="7">
        <f t="shared" si="8"/>
        <v>18100.077123017323</v>
      </c>
      <c r="F41" s="45">
        <f t="shared" si="16"/>
        <v>-27.902857118215703</v>
      </c>
      <c r="G41" s="7">
        <f t="shared" si="9"/>
        <v>22998.90390874182</v>
      </c>
      <c r="H41" s="45">
        <f t="shared" si="17"/>
        <v>27.065226034284724</v>
      </c>
      <c r="I41" s="7">
        <f t="shared" si="10"/>
        <v>35715.89005000305</v>
      </c>
      <c r="J41" s="45">
        <f t="shared" si="18"/>
        <v>55.29387918537951</v>
      </c>
      <c r="K41" s="7">
        <f t="shared" si="11"/>
        <v>41063.83486632118</v>
      </c>
      <c r="L41" s="45">
        <f t="shared" si="19"/>
        <v>14.973572851833977</v>
      </c>
      <c r="M41" s="45">
        <f t="shared" si="12"/>
        <v>43345.08761032118</v>
      </c>
      <c r="N41" s="45">
        <f t="shared" si="13"/>
        <v>5.555381642816279</v>
      </c>
      <c r="O41" s="7">
        <f t="shared" si="12"/>
        <v>53126.95266116273</v>
      </c>
      <c r="P41" s="45">
        <f t="shared" si="14"/>
        <v>22.567413264409527</v>
      </c>
    </row>
    <row r="42" spans="1:16" ht="41.25" customHeight="1">
      <c r="A42" s="5" t="s">
        <v>9</v>
      </c>
      <c r="B42" s="7">
        <f t="shared" si="7"/>
        <v>65734.8580417</v>
      </c>
      <c r="C42" s="7">
        <f t="shared" si="7"/>
        <v>74033.42274793999</v>
      </c>
      <c r="D42" s="45">
        <f t="shared" si="15"/>
        <v>12.624298512937607</v>
      </c>
      <c r="E42" s="7">
        <f t="shared" si="8"/>
        <v>90712.40383947</v>
      </c>
      <c r="F42" s="45">
        <f t="shared" si="16"/>
        <v>22.528988222409478</v>
      </c>
      <c r="G42" s="7">
        <f t="shared" si="9"/>
        <v>67598.99921341999</v>
      </c>
      <c r="H42" s="45">
        <f t="shared" si="17"/>
        <v>-25.47987226416451</v>
      </c>
      <c r="I42" s="7">
        <f t="shared" si="10"/>
        <v>81444.3486059</v>
      </c>
      <c r="J42" s="45">
        <f t="shared" si="18"/>
        <v>20.48158930396027</v>
      </c>
      <c r="K42" s="7">
        <f t="shared" si="11"/>
        <v>94096.75322289001</v>
      </c>
      <c r="L42" s="45">
        <f t="shared" si="19"/>
        <v>15.535030770782596</v>
      </c>
      <c r="M42" s="45">
        <f t="shared" si="12"/>
        <v>113291.27851040997</v>
      </c>
      <c r="N42" s="45">
        <f t="shared" si="13"/>
        <v>20.398711570901153</v>
      </c>
      <c r="O42" s="7">
        <f t="shared" si="12"/>
        <v>102164.91052228</v>
      </c>
      <c r="P42" s="45">
        <f t="shared" si="14"/>
        <v>-9.821027827051672</v>
      </c>
    </row>
    <row r="43" spans="1:16" ht="41.25" customHeight="1">
      <c r="A43" s="5" t="s">
        <v>10</v>
      </c>
      <c r="B43" s="7">
        <f t="shared" si="7"/>
        <v>7138.882382310001</v>
      </c>
      <c r="C43" s="7">
        <f t="shared" si="7"/>
        <v>7733.140275319999</v>
      </c>
      <c r="D43" s="45">
        <f t="shared" si="15"/>
        <v>8.32424266412564</v>
      </c>
      <c r="E43" s="7">
        <f t="shared" si="8"/>
        <v>7488.620530737999</v>
      </c>
      <c r="F43" s="45">
        <f t="shared" si="16"/>
        <v>-3.1619721856381573</v>
      </c>
      <c r="G43" s="7">
        <f t="shared" si="9"/>
        <v>8757.96684286</v>
      </c>
      <c r="H43" s="45">
        <f t="shared" si="17"/>
        <v>16.950335604692576</v>
      </c>
      <c r="I43" s="7">
        <f t="shared" si="10"/>
        <v>10312.66134666</v>
      </c>
      <c r="J43" s="45">
        <f t="shared" si="18"/>
        <v>17.751774261025847</v>
      </c>
      <c r="K43" s="7">
        <f t="shared" si="11"/>
        <v>11176.4879269</v>
      </c>
      <c r="L43" s="45">
        <f t="shared" si="19"/>
        <v>8.376369117558301</v>
      </c>
      <c r="M43" s="45">
        <f t="shared" si="12"/>
        <v>11387.577957009998</v>
      </c>
      <c r="N43" s="45">
        <f t="shared" si="13"/>
        <v>1.8886973393666857</v>
      </c>
      <c r="O43" s="7">
        <f t="shared" si="12"/>
        <v>11691.843612170003</v>
      </c>
      <c r="P43" s="45">
        <f t="shared" si="14"/>
        <v>2.6719084278382836</v>
      </c>
    </row>
    <row r="44" spans="1:16" ht="41.25" customHeight="1">
      <c r="A44" s="46" t="s">
        <v>11</v>
      </c>
      <c r="B44" s="47">
        <v>229.59473486000002</v>
      </c>
      <c r="C44" s="47">
        <f>C68+C96</f>
        <v>244.17765804</v>
      </c>
      <c r="D44" s="48">
        <f t="shared" si="15"/>
        <v>6.351593031474448</v>
      </c>
      <c r="E44" s="47">
        <f t="shared" si="8"/>
        <v>217.15946378</v>
      </c>
      <c r="F44" s="48">
        <f t="shared" si="16"/>
        <v>-11.064973952520262</v>
      </c>
      <c r="G44" s="47">
        <f t="shared" si="9"/>
        <v>236.53725387</v>
      </c>
      <c r="H44" s="45">
        <f t="shared" si="17"/>
        <v>8.923299842751154</v>
      </c>
      <c r="I44" s="47">
        <f t="shared" si="10"/>
        <v>261.45706288</v>
      </c>
      <c r="J44" s="45">
        <f t="shared" si="18"/>
        <v>10.535257597814109</v>
      </c>
      <c r="K44" s="47">
        <f t="shared" si="11"/>
        <v>356.56708821999996</v>
      </c>
      <c r="L44" s="45">
        <f t="shared" si="19"/>
        <v>36.37691951877094</v>
      </c>
      <c r="M44" s="48">
        <f t="shared" si="12"/>
        <v>356.11608821999994</v>
      </c>
      <c r="N44" s="45">
        <f t="shared" si="13"/>
        <v>-0.12648391141522217</v>
      </c>
      <c r="O44" s="47">
        <f t="shared" si="12"/>
        <v>336.35258426999997</v>
      </c>
      <c r="P44" s="45">
        <f t="shared" si="14"/>
        <v>-5.549736337042587</v>
      </c>
    </row>
    <row r="45" spans="1:16" ht="41.25" customHeight="1">
      <c r="A45" s="5" t="s">
        <v>3</v>
      </c>
      <c r="B45" s="7">
        <f>SUM(B37:B44)</f>
        <v>1119273.5192454893</v>
      </c>
      <c r="C45" s="7">
        <f>SUM(C37:C44)</f>
        <v>1276270.3784963426</v>
      </c>
      <c r="D45" s="45">
        <f t="shared" si="15"/>
        <v>14.026675030843764</v>
      </c>
      <c r="E45" s="7">
        <f>SUM(E37:E44)</f>
        <v>1138645.3288109333</v>
      </c>
      <c r="F45" s="45">
        <f t="shared" si="16"/>
        <v>-10.783377253302262</v>
      </c>
      <c r="G45" s="7">
        <f>SUM(G37:G44)</f>
        <v>1264862.6541588248</v>
      </c>
      <c r="H45" s="45">
        <f t="shared" si="17"/>
        <v>11.084867443288774</v>
      </c>
      <c r="I45" s="7">
        <f>SUM(I37:I44)</f>
        <v>1516571.6851491756</v>
      </c>
      <c r="J45" s="45">
        <f t="shared" si="18"/>
        <v>19.900107743930942</v>
      </c>
      <c r="K45" s="7">
        <f>SUM(K37:K44)</f>
        <v>1617283.0262872868</v>
      </c>
      <c r="L45" s="45">
        <f t="shared" si="19"/>
        <v>6.640724083425365</v>
      </c>
      <c r="M45" s="45">
        <f>SUM(M37:M44)</f>
        <v>1647003.2511579813</v>
      </c>
      <c r="N45" s="45">
        <f t="shared" si="13"/>
        <v>1.8376638094645534</v>
      </c>
      <c r="O45" s="7">
        <f>SUM(O37:O44)</f>
        <v>1729980.1135347274</v>
      </c>
      <c r="P45" s="45">
        <f t="shared" si="14"/>
        <v>5.038050915710477</v>
      </c>
    </row>
    <row r="46" ht="48.75" customHeight="1">
      <c r="A46" s="2" t="s">
        <v>79</v>
      </c>
    </row>
    <row r="47" ht="34.5" customHeight="1"/>
    <row r="48" ht="34.5" customHeight="1">
      <c r="A48" s="29"/>
    </row>
    <row r="49" ht="34.5" customHeight="1">
      <c r="A49" s="29"/>
    </row>
    <row r="50" ht="34.5" customHeight="1">
      <c r="A50" s="29"/>
    </row>
    <row r="51" ht="34.5" customHeight="1">
      <c r="A51" s="29"/>
    </row>
    <row r="52" ht="34.5" customHeight="1">
      <c r="A52" s="29"/>
    </row>
    <row r="53" ht="34.5" customHeight="1">
      <c r="A53" s="29"/>
    </row>
    <row r="54" ht="34.5" customHeight="1">
      <c r="A54" s="29"/>
    </row>
    <row r="55" ht="34.5" customHeight="1">
      <c r="A55" s="29"/>
    </row>
    <row r="56" spans="1:16" s="169" customFormat="1" ht="43.5" customHeight="1">
      <c r="A56" s="239" t="s">
        <v>82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</row>
    <row r="57" spans="1:16" s="169" customFormat="1" ht="43.5" customHeight="1">
      <c r="A57" s="239" t="s">
        <v>325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</row>
    <row r="58" spans="1:16" s="49" customFormat="1" ht="43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ht="34.5" customHeight="1">
      <c r="A59" s="29" t="s">
        <v>61</v>
      </c>
      <c r="B59" s="238" t="s">
        <v>0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</row>
    <row r="60" spans="1:16" ht="54.75" customHeight="1">
      <c r="A60" s="170" t="s">
        <v>1</v>
      </c>
      <c r="B60" s="170">
        <v>2550</v>
      </c>
      <c r="C60" s="170">
        <v>2551</v>
      </c>
      <c r="D60" s="171" t="s">
        <v>2</v>
      </c>
      <c r="E60" s="170">
        <v>2552</v>
      </c>
      <c r="F60" s="171" t="s">
        <v>2</v>
      </c>
      <c r="G60" s="170">
        <v>2553</v>
      </c>
      <c r="H60" s="171" t="s">
        <v>2</v>
      </c>
      <c r="I60" s="170">
        <v>2554</v>
      </c>
      <c r="J60" s="171" t="s">
        <v>2</v>
      </c>
      <c r="K60" s="170">
        <v>2555</v>
      </c>
      <c r="L60" s="171" t="s">
        <v>2</v>
      </c>
      <c r="M60" s="170">
        <v>2556</v>
      </c>
      <c r="N60" s="171" t="s">
        <v>2</v>
      </c>
      <c r="O60" s="170">
        <v>2557</v>
      </c>
      <c r="P60" s="171" t="s">
        <v>2</v>
      </c>
    </row>
    <row r="61" spans="1:17" ht="42.75" customHeight="1">
      <c r="A61" s="5" t="s">
        <v>4</v>
      </c>
      <c r="B61" s="7">
        <f>ภาค1!B175+ภาค2!B231+ภาค3!B181+'ภาค 4'!B238+ภาค5!B259+'ภาค6 '!B189+ภาค7!B156+'ภาค8 '!B177+'ภาค9 '!B173+ภาค10!B221+'ภาค11 '!B155+ภาค12!B142</f>
        <v>185192.74121108302</v>
      </c>
      <c r="C61" s="7">
        <f>ภาค1!C175+ภาค2!C231+ภาค3!C181+'ภาค 4'!C238+ภาค5!C259+'ภาค6 '!C189+ภาค7!C156+'ภาค8 '!C177+'ภาค9 '!C173+ภาค10!C221+'ภาค11 '!C155+ภาค12!C142</f>
        <v>196381.80871232</v>
      </c>
      <c r="D61" s="45">
        <f>(C61-B61)/B61*100</f>
        <v>6.041849927845528</v>
      </c>
      <c r="E61" s="7">
        <f>ภาค1!E175+ภาค2!E231+ภาค3!E181+'ภาค 4'!E238+ภาค5!E259+'ภาค6 '!E189+ภาค7!E156+'ภาค8 '!E177+'ภาค9 '!E173+ภาค10!E221+'ภาค11 '!E155+ภาค12!E142</f>
        <v>190476.791889633</v>
      </c>
      <c r="F61" s="45">
        <f>(E61-C61)/C61*100</f>
        <v>-3.006906220798317</v>
      </c>
      <c r="G61" s="7">
        <f>ภาค1!G175+ภาค2!G231+ภาค3!G181+'ภาค 4'!G238+ภาค5!G259+'ภาค6 '!G189+ภาค7!G156+'ภาค8 '!G177+'ภาค9 '!G173+ภาค10!G221+'ภาค11 '!G155+ภาค12!G142</f>
        <v>199329.79747225196</v>
      </c>
      <c r="H61" s="45">
        <f>(G61-E61)/E61*100</f>
        <v>4.6478132557737615</v>
      </c>
      <c r="I61" s="7">
        <f>ภาค1!I175+ภาค2!I231+ภาค3!I181+'ภาค 4'!I238+ภาค5!I259+'ภาค6 '!I189+ภาค7!I156+'ภาค8 '!I177+'ภาค9 '!I173+ภาค10!I221+'ภาค11 '!I155+ภาค12!I142</f>
        <v>227525.55378308604</v>
      </c>
      <c r="J61" s="45">
        <f>(I61-G61)/G61*100</f>
        <v>14.14527916467638</v>
      </c>
      <c r="K61" s="7">
        <f>ภาค1!K175+ภาค2!K231+ภาค3!K181+'ภาค 4'!K238+ภาค5!K259+'ภาค6 '!K189+ภาค7!K156+'ภาค8 '!K177+'ภาค9 '!K173+ภาค10!K221+'ภาค11 '!K155+ภาค12!K142</f>
        <v>255844.82955032162</v>
      </c>
      <c r="L61" s="45">
        <f>(K61-I61)/I61*100</f>
        <v>12.446635244423607</v>
      </c>
      <c r="M61" s="222">
        <f>ภาค1!K175+ภาค2!K231+ภาค3!K181+'ภาค 4'!K238+ภาค5!K259+'ภาค6 '!K189+ภาค7!K156+'ภาค8 '!K177+'ภาค9 '!K173+ภาค10!K221+'ภาค11 '!K155+ภาค12!K142</f>
        <v>255844.82955032162</v>
      </c>
      <c r="N61" s="45">
        <f aca="true" t="shared" si="20" ref="N61:N69">(M61-K61)/K61*100</f>
        <v>0</v>
      </c>
      <c r="O61" s="7">
        <f>ภาค1!O175+ภาค2!O231+ภาค3!O181+'ภาค 4'!O238+ภาค5!O259+'ภาค6 '!O189+ภาค7!O156+'ภาค8 '!O177+'ภาค9 '!O173+ภาค10!O221+'ภาค11 '!O155+ภาค12!O142</f>
        <v>270307.66189810896</v>
      </c>
      <c r="P61" s="45">
        <f aca="true" t="shared" si="21" ref="P61:P69">(O61-M61)/M61*100</f>
        <v>5.652970346599351</v>
      </c>
      <c r="Q61" s="224">
        <v>255844.82955032162</v>
      </c>
    </row>
    <row r="62" spans="1:17" ht="42.75" customHeight="1">
      <c r="A62" s="5" t="s">
        <v>5</v>
      </c>
      <c r="B62" s="7">
        <f>ภาค1!B176+ภาค2!B232+ภาค3!B182+'ภาค 4'!B239+ภาค5!B260+'ภาค6 '!B190+ภาค7!B157+'ภาค8 '!B178+'ภาค9 '!B174+ภาค10!B222+'ภาค11 '!B156+ภาค12!B143</f>
        <v>382229.68626612105</v>
      </c>
      <c r="C62" s="7">
        <f>ภาค1!C176+ภาค2!C232+ภาค3!C182+'ภาค 4'!C239+ภาค5!C260+'ภาค6 '!C190+ภาค7!C157+'ภาค8 '!C178+'ภาค9 '!C174+ภาค10!C222+'ภาค11 '!C156+ภาค12!C143</f>
        <v>457880.65544815</v>
      </c>
      <c r="D62" s="45">
        <f aca="true" t="shared" si="22" ref="D62:D69">(C62-B62)/B62*100</f>
        <v>19.792018228892413</v>
      </c>
      <c r="E62" s="7">
        <f>ภาค1!E176+ภาค2!E232+ภาค3!E182+'ภาค 4'!E239+ภาค5!E260+'ภาค6 '!E190+ภาค7!E157+'ภาค8 '!E178+'ภาค9 '!E174+ภาค10!E222+'ภาค11 '!E156+ภาค12!E143</f>
        <v>389375.7826911389</v>
      </c>
      <c r="F62" s="45">
        <f aca="true" t="shared" si="23" ref="F62:F69">(E62-C62)/C62*100</f>
        <v>-14.96129437701666</v>
      </c>
      <c r="G62" s="7">
        <f>ภาค1!G176+ภาค2!G232+ภาค3!G182+'ภาค 4'!G239+ภาค5!G260+'ภาค6 '!G190+ภาค7!G157+'ภาค8 '!G178+'ภาค9 '!G174+ภาค10!G222+'ภาค11 '!G156+ภาค12!G143</f>
        <v>450813.464716525</v>
      </c>
      <c r="H62" s="45">
        <f aca="true" t="shared" si="24" ref="H62:H69">(G62-E62)/E62*100</f>
        <v>15.77850620312454</v>
      </c>
      <c r="I62" s="7">
        <f>ภาค1!I176+ภาค2!I232+ภาค3!I182+'ภาค 4'!I239+ภาค5!I260+'ภาค6 '!I190+ภาค7!I157+'ภาค8 '!I178+'ภาค9 '!I174+ภาค10!I222+'ภาค11 '!I156+ภาค12!I143</f>
        <v>570693.8830587299</v>
      </c>
      <c r="J62" s="45">
        <f aca="true" t="shared" si="25" ref="J62:J68">(I62-G62)/G62*100</f>
        <v>26.59202258246361</v>
      </c>
      <c r="K62" s="7">
        <f>ภาค1!K176+ภาค2!K232+ภาค3!K182+'ภาค 4'!K239+ภาค5!K260+'ภาค6 '!K190+ภาค7!K157+'ภาค8 '!K178+'ภาค9 '!K174+ภาค10!K222+'ภาค11 '!K156+ภาค12!K143</f>
        <v>541087.0597716471</v>
      </c>
      <c r="L62" s="45">
        <f aca="true" t="shared" si="26" ref="L62:L69">(K62-I62)/I62*100</f>
        <v>-5.187864136268656</v>
      </c>
      <c r="M62" s="222">
        <f>ภาค1!K176+ภาค2!K232+ภาค3!K182+'ภาค 4'!K239+ภาค5!K260+'ภาค6 '!K190+ภาค7!K157+'ภาค8 '!K178+'ภาค9 '!K174+ภาค10!K222+'ภาค11 '!K156+ภาค12!K143</f>
        <v>541087.0597716471</v>
      </c>
      <c r="N62" s="45">
        <f t="shared" si="20"/>
        <v>0</v>
      </c>
      <c r="O62" s="7">
        <f>ภาค1!O176+ภาค2!O232+ภาค3!O182+'ภาค 4'!O239+ภาค5!O260+'ภาค6 '!O190+ภาค7!O157+'ภาค8 '!O178+'ภาค9 '!O174+ภาค10!O222+'ภาค11 '!O156+ภาค12!O143</f>
        <v>565605.4850977592</v>
      </c>
      <c r="P62" s="45">
        <f t="shared" si="21"/>
        <v>4.53132723899542</v>
      </c>
      <c r="Q62" s="224">
        <v>541087.0597716471</v>
      </c>
    </row>
    <row r="63" spans="1:17" ht="42.75" customHeight="1">
      <c r="A63" s="5" t="s">
        <v>6</v>
      </c>
      <c r="B63" s="7">
        <f>ภาค1!B177+ภาค2!B233+ภาค3!B183+'ภาค 4'!B240+ภาค5!B261+'ภาค6 '!B191+ภาค7!B158+'ภาค8 '!B179+'ภาค9 '!B175+ภาค10!B223+'ภาค11 '!B157+ภาค12!B144</f>
        <v>10.066196110000003</v>
      </c>
      <c r="C63" s="7">
        <f>ภาค1!C177+ภาค2!C233+ภาค3!C183+'ภาค 4'!C240+ภาค5!C261+'ภาค6 '!C191+ภาค7!C158+'ภาค8 '!C179+'ภาค9 '!C175+ภาค10!C223+'ภาค11 '!C157+ภาค12!C144</f>
        <v>10.038062808000003</v>
      </c>
      <c r="D63" s="45">
        <f t="shared" si="22"/>
        <v>-0.2794829515794176</v>
      </c>
      <c r="E63" s="7">
        <f>ภาค1!E177+ภาค2!E233+ภาค3!E183+'ภาค 4'!E240+ภาค5!E261+'ภาค6 '!E191+ภาค7!E158+'ภาค8 '!E179+'ภาค9 '!E175+ภาค10!E223+'ภาค11 '!E157+ภาค12!E144</f>
        <v>5.79265431</v>
      </c>
      <c r="F63" s="45">
        <f t="shared" si="23"/>
        <v>-42.293105544394024</v>
      </c>
      <c r="G63" s="7">
        <f>ภาค1!G177+ภาค2!G233+ภาค3!G183+'ภาค 4'!G240+ภาค5!G261+'ภาค6 '!G191+ภาค7!G158+'ภาค8 '!G179+'ภาค9 '!G175+ภาค10!G223+'ภาค11 '!G157+ภาค12!G144</f>
        <v>4.19734144</v>
      </c>
      <c r="H63" s="45">
        <f t="shared" si="24"/>
        <v>-27.540274019907812</v>
      </c>
      <c r="I63" s="7">
        <f>ภาค1!I177+ภาค2!I233+ภาค3!I183+'ภาค 4'!I240+ภาค5!I261+'ภาค6 '!I191+ภาค7!I158+'ภาค8 '!I179+'ภาค9 '!I175+ภาค10!I223+'ภาค11 '!I157+ภาค12!I144</f>
        <v>17.236733970000003</v>
      </c>
      <c r="J63" s="45">
        <f t="shared" si="25"/>
        <v>310.65837069476066</v>
      </c>
      <c r="K63" s="7">
        <f>ภาค1!K177+ภาค2!K233+ภาค3!K183+'ภาค 4'!K240+ภาค5!K261+'ภาค6 '!K191+ภาค7!K158+'ภาค8 '!K179+'ภาค9 '!K175+ภาค10!K223+'ภาค11 '!K157+ภาค12!K144</f>
        <v>5.815346540000001</v>
      </c>
      <c r="L63" s="45">
        <f t="shared" si="26"/>
        <v>-66.26190002049444</v>
      </c>
      <c r="M63" s="222">
        <f>ภาค1!K177+ภาค2!K233+ภาค3!K183+'ภาค 4'!K240+ภาค5!K261+'ภาค6 '!K191+ภาค7!K158+'ภาค8 '!K179+'ภาค9 '!K175+ภาค10!K223+'ภาค11 '!K157+ภาค12!K144</f>
        <v>5.815346540000001</v>
      </c>
      <c r="N63" s="45">
        <f t="shared" si="20"/>
        <v>0</v>
      </c>
      <c r="O63" s="7">
        <f>ภาค1!O177+ภาค2!O233+ภาค3!O183+'ภาค 4'!O240+ภาค5!O261+'ภาค6 '!O191+ภาค7!O158+'ภาค8 '!O179+'ภาค9 '!O175+ภาค10!O223+'ภาค11 '!O157+ภาค12!O144</f>
        <v>2.29841174</v>
      </c>
      <c r="P63" s="45">
        <f t="shared" si="21"/>
        <v>-60.47678802646214</v>
      </c>
      <c r="Q63" s="224">
        <v>5.815346540000001</v>
      </c>
    </row>
    <row r="64" spans="1:17" ht="42.75" customHeight="1">
      <c r="A64" s="5" t="s">
        <v>7</v>
      </c>
      <c r="B64" s="7">
        <f>ภาค1!B178+ภาค2!B234+ภาค3!B184+'ภาค 4'!B241+ภาค5!B262+'ภาค6 '!B192+ภาค7!B159+'ภาค8 '!B180+'ภาค9 '!B176+ภาค10!B224+'ภาค11 '!B158+ภาค12!B145</f>
        <v>345270.07093461807</v>
      </c>
      <c r="C64" s="7">
        <f>ภาค1!C178+ภาค2!C234+ภาค3!C184+'ภาค 4'!C241+ภาค5!C262+'ภาค6 '!C192+ภาค7!C159+'ภาค8 '!C180+'ภาค9 '!C176+ภาค10!C224+'ภาค11 '!C158+ภาค12!C145</f>
        <v>402370.00138864806</v>
      </c>
      <c r="D64" s="45">
        <f t="shared" si="22"/>
        <v>16.53775848554296</v>
      </c>
      <c r="E64" s="7">
        <f>ภาค1!E178+ภาค2!E234+ภาค3!E184+'ภาค 4'!E241+ภาค5!E262+'ภาค6 '!E192+ภาค7!E159+'ภาค8 '!E180+'ภาค9 '!E176+ภาค10!E224+'ภาค11 '!E158+ภาค12!E145</f>
        <v>345947.791055086</v>
      </c>
      <c r="F64" s="45">
        <f t="shared" si="23"/>
        <v>-14.022469403494123</v>
      </c>
      <c r="G64" s="7">
        <f>ภาค1!G178+ภาค2!G234+ภาค3!G184+'ภาค 4'!G241+ภาค5!G262+'ภาค6 '!G192+ภาค7!G159+'ภาค8 '!G180+'ภาค9 '!G176+ภาค10!G224+'ภาค11 '!G158+ภาค12!G145</f>
        <v>395072.55033134605</v>
      </c>
      <c r="H64" s="45">
        <f t="shared" si="24"/>
        <v>14.200049992063052</v>
      </c>
      <c r="I64" s="7">
        <f>ภาค1!I178+ภาค2!I234+ภาค3!I184+'ภาค 4'!I241+ภาค5!I262+'ภาค6 '!I192+ภาค7!I159+'ภาค8 '!I180+'ภาค9 '!I176+ภาค10!I224+'ภาค11 '!I158+ภาค12!I145</f>
        <v>449527.0219218664</v>
      </c>
      <c r="J64" s="45">
        <f t="shared" si="25"/>
        <v>13.783410552023815</v>
      </c>
      <c r="K64" s="7">
        <f>ภาค1!K178+ภาค2!K234+ภาค3!K184+'ภาค 4'!K241+ภาค5!K262+'ภาค6 '!K192+ภาค7!K159+'ภาค8 '!K180+'ภาค9 '!K176+ภาค10!K224+'ภาค11 '!K158+ภาค12!K145</f>
        <v>511333.39322677697</v>
      </c>
      <c r="L64" s="45">
        <f t="shared" si="26"/>
        <v>13.749200446431297</v>
      </c>
      <c r="M64" s="222">
        <f>ภาค1!K178+ภาค2!K234+ภาค3!K184+'ภาค 4'!K241+ภาค5!K262+'ภาค6 '!K192+ภาค7!K159+'ภาค8 '!K180+'ภาค9 '!K176+ภาค10!K224+'ภาค11 '!K158+ภาค12!K145</f>
        <v>511333.39322677697</v>
      </c>
      <c r="N64" s="45">
        <f t="shared" si="20"/>
        <v>0</v>
      </c>
      <c r="O64" s="7">
        <f>ภาค1!O178+ภาค2!O234+ภาค3!O184+'ภาค 4'!O241+ภาค5!O262+'ภาค6 '!O192+ภาค7!O159+'ภาค8 '!O180+'ภาค9 '!O176+ภาค10!O224+'ภาค11 '!O158+ภาค12!O145</f>
        <v>562079.6998490663</v>
      </c>
      <c r="P64" s="45">
        <f t="shared" si="21"/>
        <v>9.924309128737717</v>
      </c>
      <c r="Q64" s="224">
        <v>511333.39322677697</v>
      </c>
    </row>
    <row r="65" spans="1:17" ht="42.75" customHeight="1">
      <c r="A65" s="5" t="s">
        <v>8</v>
      </c>
      <c r="B65" s="7">
        <f>ภาค1!B179+ภาค2!B235+ภาค3!B185+'ภาค 4'!B242+ภาค5!B263+'ภาค6 '!B193+ภาค7!B160+'ภาค8 '!B181+'ภาค9 '!B177+ภาค10!B225+'ภาค11 '!B159+ภาค12!B146</f>
        <v>29112.643496687266</v>
      </c>
      <c r="C65" s="7">
        <f>ภาค1!C179+ภาค2!C235+ภาค3!C185+'ภาค 4'!C242+ภาค5!C263+'ภาค6 '!C193+ภาค7!C160+'ภาค8 '!C181+'ภาค9 '!C177+ภาค10!C225+'ภาค11 '!C159+ภาค12!C146</f>
        <v>22417.30656389637</v>
      </c>
      <c r="D65" s="45">
        <f t="shared" si="22"/>
        <v>-22.99803840744575</v>
      </c>
      <c r="E65" s="7">
        <f>ภาค1!E179+ภาค2!E235+ภาค3!E185+'ภาค 4'!E242+ภาค5!E263+'ภาค6 '!E193+ภาค7!E160+'ภาค8 '!E181+'ภาค9 '!E177+ภาค10!E225+'ภาค11 '!E159+ภาค12!E146</f>
        <v>17471.670493017322</v>
      </c>
      <c r="F65" s="45">
        <f t="shared" si="23"/>
        <v>-22.061687280683927</v>
      </c>
      <c r="G65" s="7">
        <f>ภาค1!G179+ภาค2!G235+ภาค3!G185+'ภาค 4'!G242+ภาค5!G263+'ภาค6 '!G193+ภาค7!G160+'ภาค8 '!G181+'ภาค9 '!G177+ภาค10!G225+'ภาค11 '!G159+ภาค12!G146</f>
        <v>19677.99305974182</v>
      </c>
      <c r="H65" s="45">
        <f t="shared" si="24"/>
        <v>12.628000096534967</v>
      </c>
      <c r="I65" s="7">
        <f>ภาค1!I179+ภาค2!I235+ภาค3!I185+'ภาค 4'!I242+ภาค5!I263+'ภาค6 '!I193+ภาค7!I160+'ภาค8 '!I181+'ภาค9 '!I177+ภาค10!I225+'ภาค11 '!I159+ภาค12!I146</f>
        <v>28412.01594000305</v>
      </c>
      <c r="J65" s="45">
        <f t="shared" si="25"/>
        <v>44.38472385748378</v>
      </c>
      <c r="K65" s="7">
        <f>ภาค1!K179+ภาค2!K235+ภาค3!K185+'ภาค 4'!K242+ภาค5!K263+'ภาค6 '!K193+ภาค7!K160+'ภาค8 '!K181+'ภาค9 '!K177+ภาค10!K225+'ภาค11 '!K159+ภาค12!K146</f>
        <v>34008.92006332118</v>
      </c>
      <c r="L65" s="45">
        <f t="shared" si="26"/>
        <v>19.69907427595766</v>
      </c>
      <c r="M65" s="222">
        <f>ภาค1!K179+ภาค2!K235+ภาค3!K185+'ภาค 4'!K242+ภาค5!K263+'ภาค6 '!K193+ภาค7!K160+'ภาค8 '!K181+'ภาค9 '!K177+ภาค10!K225+'ภาค11 '!K159+ภาค12!K146</f>
        <v>34008.92006332118</v>
      </c>
      <c r="N65" s="45">
        <f t="shared" si="20"/>
        <v>0</v>
      </c>
      <c r="O65" s="7">
        <f>ภาค1!O179+ภาค2!O235+ภาค3!O185+'ภาค 4'!O242+ภาค5!O263+'ภาค6 '!O193+ภาค7!O160+'ภาค8 '!O181+'ภาค9 '!O177+ภาค10!O225+'ภาค11 '!O159+ภาค12!O146</f>
        <v>43126.21843716273</v>
      </c>
      <c r="P65" s="45">
        <f t="shared" si="21"/>
        <v>26.80855010057967</v>
      </c>
      <c r="Q65" s="224">
        <v>34008.92006332118</v>
      </c>
    </row>
    <row r="66" spans="1:17" ht="42.75" customHeight="1">
      <c r="A66" s="5" t="s">
        <v>9</v>
      </c>
      <c r="B66" s="7">
        <f>ภาค1!B180+ภาค2!B236+ภาค3!B186+'ภาค 4'!B243+ภาค5!B264+'ภาค6 '!B194+ภาค7!B161+'ภาค8 '!B182+'ภาค9 '!B178+ภาค10!B226+'ภาค11 '!B160+ภาค12!B147</f>
        <v>0</v>
      </c>
      <c r="C66" s="7">
        <f>ภาค1!C180+ภาค2!C236+ภาค3!C186+'ภาค 4'!C243+ภาค5!C264+'ภาค6 '!C194+ภาค7!C161+'ภาค8 '!C182+'ภาค9 '!C178+ภาค10!C226+'ภาค11 '!C160+ภาค12!C147</f>
        <v>0</v>
      </c>
      <c r="D66" s="45" t="e">
        <f t="shared" si="22"/>
        <v>#DIV/0!</v>
      </c>
      <c r="E66" s="7">
        <f>ภาค1!E180+ภาค2!E236+ภาค3!E186+'ภาค 4'!E243+ภาค5!E264+'ภาค6 '!E194+ภาค7!E161+'ภาค8 '!E182+'ภาค9 '!E178+ภาค10!E226+'ภาค11 '!E160+ภาค12!E147</f>
        <v>0</v>
      </c>
      <c r="F66" s="45" t="e">
        <f t="shared" si="23"/>
        <v>#DIV/0!</v>
      </c>
      <c r="G66" s="7">
        <f>ภาค1!G180+ภาค2!G236+ภาค3!G186+'ภาค 4'!G243+ภาค5!G264+'ภาค6 '!G194+ภาค7!G161+'ภาค8 '!G182+'ภาค9 '!G178+ภาค10!G226+'ภาค11 '!G160+ภาค12!G147</f>
        <v>0</v>
      </c>
      <c r="H66" s="45" t="e">
        <f t="shared" si="24"/>
        <v>#DIV/0!</v>
      </c>
      <c r="I66" s="7">
        <f>ภาค1!I180+ภาค2!I236+ภาค3!I186+'ภาค 4'!I243+ภาค5!I264+'ภาค6 '!I194+ภาค7!I161+'ภาค8 '!I182+'ภาค9 '!I178+ภาค10!I226+'ภาค11 '!I160+ภาค12!I147</f>
        <v>0</v>
      </c>
      <c r="J66" s="45" t="e">
        <f t="shared" si="25"/>
        <v>#DIV/0!</v>
      </c>
      <c r="K66" s="7">
        <f>ภาค1!K180+ภาค2!K236+ภาค3!K186+'ภาค 4'!K243+ภาค5!K264+'ภาค6 '!K194+ภาค7!K161+'ภาค8 '!K182+'ภาค9 '!K178+ภาค10!K226+'ภาค11 '!K160+ภาค12!K147</f>
        <v>0</v>
      </c>
      <c r="L66" s="45" t="e">
        <f t="shared" si="26"/>
        <v>#DIV/0!</v>
      </c>
      <c r="M66" s="222">
        <f>ภาค1!K180+ภาค2!K236+ภาค3!K186+'ภาค 4'!K243+ภาค5!K264+'ภาค6 '!K194+ภาค7!K161+'ภาค8 '!K182+'ภาค9 '!K178+ภาค10!K226+'ภาค11 '!K160+ภาค12!K147</f>
        <v>0</v>
      </c>
      <c r="N66" s="45" t="e">
        <f t="shared" si="20"/>
        <v>#DIV/0!</v>
      </c>
      <c r="O66" s="7">
        <f>ภาค1!O180+ภาค2!O236+ภาค3!O186+'ภาค 4'!O243+ภาค5!O264+'ภาค6 '!O194+ภาค7!O161+'ภาค8 '!O182+'ภาค9 '!O178+ภาค10!O226+'ภาค11 '!O160+ภาค12!O147</f>
        <v>0</v>
      </c>
      <c r="P66" s="45" t="e">
        <f t="shared" si="21"/>
        <v>#DIV/0!</v>
      </c>
      <c r="Q66" s="224">
        <v>0</v>
      </c>
    </row>
    <row r="67" spans="1:17" ht="42.75" customHeight="1">
      <c r="A67" s="5" t="s">
        <v>10</v>
      </c>
      <c r="B67" s="7">
        <f>ภาค1!B181+ภาค2!B237+ภาค3!B187+'ภาค 4'!B244+ภาค5!B265+'ภาค6 '!B195+ภาค7!B162+'ภาค8 '!B183+'ภาค9 '!B179+ภาค10!B227+'ภาค11 '!B161+ภาค12!B148</f>
        <v>6205.691990310001</v>
      </c>
      <c r="C67" s="7">
        <f>ภาค1!C181+ภาค2!C237+ภาค3!C187+'ภาค 4'!C244+ภาค5!C265+'ภาค6 '!C195+ภาค7!C162+'ภาค8 '!C183+'ภาค9 '!C179+ภาค10!C227+'ภาค11 '!C161+ภาค12!C148</f>
        <v>6701.286090579999</v>
      </c>
      <c r="D67" s="45">
        <f t="shared" si="22"/>
        <v>7.98612146790162</v>
      </c>
      <c r="E67" s="7">
        <f>ภาค1!E181+ภาค2!E237+ภาค3!E187+'ภาค 4'!E244+ภาค5!E265+'ภาค6 '!E195+ภาค7!E162+'ภาค8 '!E183+'ภาค9 '!E179+ภาค10!E227+'ภาค11 '!E161+ภาค12!E148</f>
        <v>6471.291098097999</v>
      </c>
      <c r="F67" s="45">
        <f t="shared" si="23"/>
        <v>-3.432102276685431</v>
      </c>
      <c r="G67" s="7">
        <f>ภาค1!G181+ภาค2!G237+ภาค3!G187+'ภาค 4'!G244+ภาค5!G265+'ภาค6 '!G195+ภาค7!G162+'ภาค8 '!G183+'ภาค9 '!G179+ภาค10!G227+'ภาค11 '!G161+ภาค12!G148</f>
        <v>7508.94316152</v>
      </c>
      <c r="H67" s="45">
        <f t="shared" si="24"/>
        <v>16.03469922295694</v>
      </c>
      <c r="I67" s="7">
        <f>ภาค1!I181+ภาค2!I237+ภาค3!I187+'ภาค 4'!I244+ภาค5!I265+'ภาค6 '!I195+ภาค7!I162+'ภาค8 '!I183+'ภาค9 '!I179+ภาค10!I227+'ภาค11 '!I161+ภาค12!I148</f>
        <v>8924.336659909999</v>
      </c>
      <c r="J67" s="45">
        <f t="shared" si="25"/>
        <v>18.849436837440216</v>
      </c>
      <c r="K67" s="7">
        <f>ภาค1!K181+ภาค2!K237+ภาค3!K187+'ภาค 4'!K244+ภาค5!K265+'ภาค6 '!K195+ภาค7!K162+'ภาค8 '!K183+'ภาค9 '!K179+ภาค10!K227+'ภาค11 '!K161+ภาค12!K148</f>
        <v>9643.65565021</v>
      </c>
      <c r="L67" s="45">
        <f t="shared" si="26"/>
        <v>8.060195594495362</v>
      </c>
      <c r="M67" s="222">
        <f>ภาค1!K181+ภาค2!K237+ภาค3!K187+'ภาค 4'!K244+ภาค5!K265+'ภาค6 '!K195+ภาค7!K162+'ภาค8 '!K183+'ภาค9 '!K179+ภาค10!K227+'ภาค11 '!K161+ภาค12!K148</f>
        <v>9643.65565021</v>
      </c>
      <c r="N67" s="45">
        <f t="shared" si="20"/>
        <v>0</v>
      </c>
      <c r="O67" s="7">
        <f>ภาค1!O181+ภาค2!O237+ภาค3!O187+'ภาค 4'!O244+ภาค5!O265+'ภาค6 '!O195+ภาค7!O162+'ภาค8 '!O183+'ภาค9 '!O179+ภาค10!O227+'ภาค11 '!O161+ภาค12!O148</f>
        <v>10005.021523720003</v>
      </c>
      <c r="P67" s="45">
        <f t="shared" si="21"/>
        <v>3.7471876497595016</v>
      </c>
      <c r="Q67" s="224">
        <v>9643.65565021</v>
      </c>
    </row>
    <row r="68" spans="1:17" ht="42.75" customHeight="1">
      <c r="A68" s="5" t="s">
        <v>11</v>
      </c>
      <c r="B68" s="7">
        <f>ภาค1!B182+ภาค2!B238+ภาค3!B188+'ภาค 4'!B245+ภาค5!B266+'ภาค6 '!B196+ภาค7!B163+'ภาค8 '!B184+'ภาค9 '!B180+ภาค10!B228+'ภาค11 '!B162+ภาค12!B149</f>
        <v>226.40230137</v>
      </c>
      <c r="C68" s="7">
        <f>ภาค1!C182+ภาค2!C238+ภาค3!C188+'ภาค 4'!C245+ภาค5!C266+'ภาค6 '!C196+ภาค7!C163+'ภาค8 '!C184+'ภาค9 '!C180+ภาค10!C228+'ภาค11 '!C162+ภาค12!C149</f>
        <v>242.09365804</v>
      </c>
      <c r="D68" s="45">
        <f t="shared" si="22"/>
        <v>6.930740798591205</v>
      </c>
      <c r="E68" s="7">
        <f>ภาค1!E182+ภาค2!E238+ภาค3!E188+'ภาค 4'!E245+ภาค5!E266+'ภาค6 '!E196+ภาค7!E163+'ภาค8 '!E184+'ภาค9 '!E180+ภาค10!E228+'ภาค11 '!E162+ภาค12!E149</f>
        <v>216.47946378</v>
      </c>
      <c r="F68" s="45">
        <f t="shared" si="23"/>
        <v>-10.58028304721964</v>
      </c>
      <c r="G68" s="7">
        <f>ภาค1!G182+ภาค2!G238+ภาค3!G188+'ภาค 4'!G245+ภาค5!G266+'ภาค6 '!G196+ภาค7!G163+'ภาค8 '!G184+'ภาค9 '!G180+ภาค10!G228+'ภาค11 '!G162+ภาค12!G149</f>
        <v>236.00125387</v>
      </c>
      <c r="H68" s="45">
        <f t="shared" si="24"/>
        <v>9.017848505869944</v>
      </c>
      <c r="I68" s="7">
        <f>ภาค1!I182+ภาค2!I238+ภาค3!I188+'ภาค 4'!I245+ภาค5!I266+'ภาค6 '!I196+ภาค7!I163+'ภาค8 '!I184+'ภาค9 '!I180+ภาค10!I228+'ภาค11 '!I162+ภาค12!I149</f>
        <v>260.94006288</v>
      </c>
      <c r="J68" s="45">
        <f t="shared" si="25"/>
        <v>10.567235809576433</v>
      </c>
      <c r="K68" s="7">
        <f>ภาค1!K182+ภาค2!K238+ภาค3!K188+'ภาค 4'!K245+ภาค5!K266+'ภาค6 '!K196+ภาค7!K163+'ภาค8 '!K184+'ภาค9 '!K180+ภาค10!K228+'ภาค11 '!K162+ภาค12!K149</f>
        <v>355.27408821999995</v>
      </c>
      <c r="L68" s="45">
        <f t="shared" si="26"/>
        <v>36.15160673253223</v>
      </c>
      <c r="M68" s="222">
        <f>ภาค1!K182+ภาค2!K238+ภาค3!K188+'ภาค 4'!K245+ภาค5!K266+'ภาค6 '!K196+ภาค7!K163+'ภาค8 '!K184+'ภาค9 '!K180+ภาค10!K228+'ภาค11 '!K162+ภาค12!K149</f>
        <v>355.27408821999995</v>
      </c>
      <c r="N68" s="45">
        <f t="shared" si="20"/>
        <v>0</v>
      </c>
      <c r="O68" s="7">
        <f>ภาค1!O182+ภาค2!O238+ภาค3!O188+'ภาค 4'!O245+ภาค5!O266+'ภาค6 '!O196+ภาค7!O163+'ภาค8 '!O184+'ภาค9 '!O180+ภาค10!O228+'ภาค11 '!O162+ภาค12!O149</f>
        <v>335.54758426999996</v>
      </c>
      <c r="P68" s="45">
        <f t="shared" si="21"/>
        <v>-5.552474724186626</v>
      </c>
      <c r="Q68" s="224">
        <v>355.27408821999995</v>
      </c>
    </row>
    <row r="69" spans="1:17" ht="42.75" customHeight="1">
      <c r="A69" s="172" t="s">
        <v>3</v>
      </c>
      <c r="B69" s="173">
        <f>SUM(B61:B68)</f>
        <v>948247.3023962993</v>
      </c>
      <c r="C69" s="173">
        <f>SUM(C61:C68)</f>
        <v>1086003.1899244424</v>
      </c>
      <c r="D69" s="174">
        <f t="shared" si="22"/>
        <v>14.52742203220854</v>
      </c>
      <c r="E69" s="173">
        <f>SUM(E60:E68)</f>
        <v>952517.5993450631</v>
      </c>
      <c r="F69" s="174">
        <f t="shared" si="23"/>
        <v>-12.291454741368344</v>
      </c>
      <c r="G69" s="173">
        <f>SUM(G61:G68)</f>
        <v>1072642.947336695</v>
      </c>
      <c r="H69" s="174">
        <f t="shared" si="24"/>
        <v>12.61135207099882</v>
      </c>
      <c r="I69" s="173">
        <f>SUM(I61:I68)</f>
        <v>1285360.9881604454</v>
      </c>
      <c r="J69" s="174">
        <f>(I69-G70)/G69*100</f>
        <v>119.83120677313136</v>
      </c>
      <c r="K69" s="173">
        <f>SUM(K61:K68)</f>
        <v>1352278.947697037</v>
      </c>
      <c r="L69" s="174">
        <f t="shared" si="26"/>
        <v>5.206160771408016</v>
      </c>
      <c r="M69" s="223">
        <f>SUM(M61:M68)</f>
        <v>1352278.947697037</v>
      </c>
      <c r="N69" s="174">
        <f t="shared" si="20"/>
        <v>0</v>
      </c>
      <c r="O69" s="173">
        <f>SUM(O61:O68)</f>
        <v>1451461.932801827</v>
      </c>
      <c r="P69" s="174">
        <f t="shared" si="21"/>
        <v>7.334506336410929</v>
      </c>
      <c r="Q69" s="224">
        <v>1352278.947697037</v>
      </c>
    </row>
    <row r="70" ht="34.5" customHeight="1">
      <c r="A70" s="2" t="s">
        <v>78</v>
      </c>
    </row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spans="1:16" s="169" customFormat="1" ht="42.75" customHeight="1">
      <c r="A84" s="239" t="s">
        <v>77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</row>
    <row r="85" spans="1:16" s="169" customFormat="1" ht="39" customHeight="1">
      <c r="A85" s="239" t="s">
        <v>325</v>
      </c>
      <c r="B85" s="239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</row>
    <row r="86" spans="1:16" s="49" customFormat="1" ht="39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 ht="34.5" customHeight="1">
      <c r="A87" s="29" t="s">
        <v>61</v>
      </c>
      <c r="B87" s="238" t="s">
        <v>0</v>
      </c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</row>
    <row r="88" spans="1:16" ht="40.5" customHeight="1">
      <c r="A88" s="163" t="s">
        <v>1</v>
      </c>
      <c r="B88" s="163">
        <v>2550</v>
      </c>
      <c r="C88" s="163">
        <v>2551</v>
      </c>
      <c r="D88" s="163" t="s">
        <v>2</v>
      </c>
      <c r="E88" s="163">
        <v>2552</v>
      </c>
      <c r="F88" s="164" t="s">
        <v>2</v>
      </c>
      <c r="G88" s="163">
        <v>2553</v>
      </c>
      <c r="H88" s="164" t="s">
        <v>2</v>
      </c>
      <c r="I88" s="163">
        <v>2554</v>
      </c>
      <c r="J88" s="164" t="s">
        <v>2</v>
      </c>
      <c r="K88" s="163">
        <v>2555</v>
      </c>
      <c r="L88" s="164" t="s">
        <v>2</v>
      </c>
      <c r="M88" s="163">
        <v>2556</v>
      </c>
      <c r="N88" s="164" t="s">
        <v>2</v>
      </c>
      <c r="O88" s="163">
        <v>2557</v>
      </c>
      <c r="P88" s="164" t="s">
        <v>2</v>
      </c>
    </row>
    <row r="89" spans="1:16" ht="40.5" customHeight="1">
      <c r="A89" s="5" t="s">
        <v>4</v>
      </c>
      <c r="B89" s="7">
        <v>7645.292661</v>
      </c>
      <c r="C89" s="7">
        <v>8554.026844540002</v>
      </c>
      <c r="D89" s="45">
        <f>(C89-B89)/B89*100</f>
        <v>11.886192247101489</v>
      </c>
      <c r="E89" s="7">
        <v>7679.830840439999</v>
      </c>
      <c r="F89" s="45">
        <f>(E89-C89)/C89*100</f>
        <v>-10.219701434044463</v>
      </c>
      <c r="G89" s="50">
        <v>9054.58216693</v>
      </c>
      <c r="H89" s="45">
        <f>(G89-E89)/E89*100</f>
        <v>17.900802179794344</v>
      </c>
      <c r="I89" s="7">
        <v>8967.427869940002</v>
      </c>
      <c r="J89" s="45">
        <f>(I89-G89)/G89*100</f>
        <v>-0.9625435540064067</v>
      </c>
      <c r="K89" s="7">
        <v>10370.56048535</v>
      </c>
      <c r="L89" s="45">
        <f>(K89-I89)/I89*100</f>
        <v>15.646990817885293</v>
      </c>
      <c r="M89" s="222">
        <v>12188.066344795001</v>
      </c>
      <c r="N89" s="45">
        <f aca="true" t="shared" si="27" ref="N89:N97">(M89-K89)/K89*100</f>
        <v>17.525628070078803</v>
      </c>
      <c r="O89" s="7">
        <v>10699.84753286</v>
      </c>
      <c r="P89" s="45">
        <f aca="true" t="shared" si="28" ref="P89:P97">(O89-M89)/M89*100</f>
        <v>-12.210458737538424</v>
      </c>
    </row>
    <row r="90" spans="1:16" ht="40.5" customHeight="1">
      <c r="A90" s="5" t="s">
        <v>5</v>
      </c>
      <c r="B90" s="7">
        <v>2399.464229</v>
      </c>
      <c r="C90" s="7">
        <v>2844.0214178</v>
      </c>
      <c r="D90" s="45">
        <f aca="true" t="shared" si="29" ref="D90:D97">(C90-B90)/B90*100</f>
        <v>18.527352207508148</v>
      </c>
      <c r="E90" s="7">
        <v>2813.52477053</v>
      </c>
      <c r="F90" s="45">
        <f aca="true" t="shared" si="30" ref="F90:F97">(E90-C90)/C90*100</f>
        <v>-1.0723072294438283</v>
      </c>
      <c r="G90" s="50">
        <v>3809.96398177</v>
      </c>
      <c r="H90" s="45">
        <f aca="true" t="shared" si="31" ref="H90:H97">(G90-E90)/E90*100</f>
        <v>35.41604544154396</v>
      </c>
      <c r="I90" s="7">
        <v>3904.56416333</v>
      </c>
      <c r="J90" s="45">
        <f aca="true" t="shared" si="32" ref="J90:J97">(I90-G90)/G90*100</f>
        <v>2.482967870894457</v>
      </c>
      <c r="K90" s="7">
        <v>3475.3787906200005</v>
      </c>
      <c r="L90" s="45">
        <f aca="true" t="shared" si="33" ref="L90:L97">(K90-I90)/I90*100</f>
        <v>-10.991889357094589</v>
      </c>
      <c r="M90" s="222">
        <v>4483.240245370001</v>
      </c>
      <c r="N90" s="45">
        <f t="shared" si="27"/>
        <v>29.00004619554577</v>
      </c>
      <c r="O90" s="7">
        <v>4521.343582150001</v>
      </c>
      <c r="P90" s="45">
        <f t="shared" si="28"/>
        <v>0.849906199413487</v>
      </c>
    </row>
    <row r="91" spans="1:16" ht="40.5" customHeight="1">
      <c r="A91" s="5" t="s">
        <v>6</v>
      </c>
      <c r="B91" s="7">
        <v>0.7413890000000001</v>
      </c>
      <c r="C91" s="7">
        <v>0</v>
      </c>
      <c r="D91" s="45">
        <f t="shared" si="29"/>
        <v>-100</v>
      </c>
      <c r="E91" s="7">
        <v>0</v>
      </c>
      <c r="F91" s="45" t="e">
        <f t="shared" si="30"/>
        <v>#DIV/0!</v>
      </c>
      <c r="G91" s="50">
        <v>0</v>
      </c>
      <c r="H91" s="45" t="e">
        <f t="shared" si="31"/>
        <v>#DIV/0!</v>
      </c>
      <c r="I91" s="7">
        <v>0</v>
      </c>
      <c r="J91" s="45" t="e">
        <f t="shared" si="32"/>
        <v>#DIV/0!</v>
      </c>
      <c r="K91" s="7">
        <v>0</v>
      </c>
      <c r="L91" s="45" t="e">
        <f t="shared" si="33"/>
        <v>#DIV/0!</v>
      </c>
      <c r="M91" s="222">
        <v>0</v>
      </c>
      <c r="N91" s="45" t="e">
        <f t="shared" si="27"/>
        <v>#DIV/0!</v>
      </c>
      <c r="O91" s="7">
        <v>0</v>
      </c>
      <c r="P91" s="45" t="e">
        <f t="shared" si="28"/>
        <v>#DIV/0!</v>
      </c>
    </row>
    <row r="92" spans="1:16" ht="40.5" customHeight="1">
      <c r="A92" s="5" t="s">
        <v>7</v>
      </c>
      <c r="B92" s="7">
        <v>88997.726734</v>
      </c>
      <c r="C92" s="7">
        <v>101113.96193787998</v>
      </c>
      <c r="D92" s="45">
        <f t="shared" si="29"/>
        <v>13.614095155591425</v>
      </c>
      <c r="E92" s="7">
        <v>85827.55395279001</v>
      </c>
      <c r="F92" s="45">
        <f t="shared" si="30"/>
        <v>-15.117999227921933</v>
      </c>
      <c r="G92" s="50">
        <v>107185.69092967</v>
      </c>
      <c r="H92" s="45">
        <f t="shared" si="31"/>
        <v>24.884941948395934</v>
      </c>
      <c r="I92" s="7">
        <v>128201.64055281</v>
      </c>
      <c r="J92" s="45">
        <f t="shared" si="32"/>
        <v>19.607047769958054</v>
      </c>
      <c r="K92" s="7">
        <v>148472.3460117</v>
      </c>
      <c r="L92" s="45">
        <f t="shared" si="33"/>
        <v>15.81158039123524</v>
      </c>
      <c r="M92" s="222">
        <v>153680.78650657</v>
      </c>
      <c r="N92" s="45">
        <f t="shared" si="27"/>
        <v>3.5080206077295855</v>
      </c>
      <c r="O92" s="7">
        <v>149443.71778316</v>
      </c>
      <c r="P92" s="45">
        <f t="shared" si="28"/>
        <v>-2.757058198182016</v>
      </c>
    </row>
    <row r="93" spans="1:16" ht="40.5" customHeight="1">
      <c r="A93" s="5" t="s">
        <v>8</v>
      </c>
      <c r="B93" s="7">
        <v>5311.750969000001</v>
      </c>
      <c r="C93" s="7">
        <v>2687.8174390000004</v>
      </c>
      <c r="D93" s="45">
        <f t="shared" si="29"/>
        <v>-49.398654893905665</v>
      </c>
      <c r="E93" s="7">
        <v>628.4066300000001</v>
      </c>
      <c r="F93" s="45">
        <f t="shared" si="30"/>
        <v>-76.6201892702282</v>
      </c>
      <c r="G93" s="50">
        <v>3320.9108490000003</v>
      </c>
      <c r="H93" s="45">
        <f t="shared" si="31"/>
        <v>428.46527876384755</v>
      </c>
      <c r="I93" s="7">
        <v>7303.87411</v>
      </c>
      <c r="J93" s="45">
        <f t="shared" si="32"/>
        <v>119.93586826335184</v>
      </c>
      <c r="K93" s="7">
        <v>7054.914803</v>
      </c>
      <c r="L93" s="45">
        <f t="shared" si="33"/>
        <v>-3.408592525700037</v>
      </c>
      <c r="M93" s="222">
        <v>9336.167547</v>
      </c>
      <c r="N93" s="45">
        <f t="shared" si="27"/>
        <v>32.33565262942552</v>
      </c>
      <c r="O93" s="7">
        <v>10000.734224</v>
      </c>
      <c r="P93" s="45">
        <f t="shared" si="28"/>
        <v>7.118195701335144</v>
      </c>
    </row>
    <row r="94" spans="1:16" ht="40.5" customHeight="1">
      <c r="A94" s="5" t="s">
        <v>9</v>
      </c>
      <c r="B94" s="7">
        <v>65734.8580417</v>
      </c>
      <c r="C94" s="7">
        <v>74033.42274793999</v>
      </c>
      <c r="D94" s="45">
        <f t="shared" si="29"/>
        <v>12.624298512937607</v>
      </c>
      <c r="E94" s="7">
        <v>90712.40383947</v>
      </c>
      <c r="F94" s="45">
        <f t="shared" si="30"/>
        <v>22.528988222409478</v>
      </c>
      <c r="G94" s="50">
        <v>67598.99921341999</v>
      </c>
      <c r="H94" s="45">
        <f t="shared" si="31"/>
        <v>-25.47987226416451</v>
      </c>
      <c r="I94" s="7">
        <v>81444.3486059</v>
      </c>
      <c r="J94" s="45">
        <f t="shared" si="32"/>
        <v>20.48158930396027</v>
      </c>
      <c r="K94" s="7">
        <v>94096.75322289001</v>
      </c>
      <c r="L94" s="45">
        <f t="shared" si="33"/>
        <v>15.535030770782596</v>
      </c>
      <c r="M94" s="222">
        <v>113291.27851040997</v>
      </c>
      <c r="N94" s="45">
        <f t="shared" si="27"/>
        <v>20.398711570901153</v>
      </c>
      <c r="O94" s="7">
        <v>102164.91052228</v>
      </c>
      <c r="P94" s="45">
        <f t="shared" si="28"/>
        <v>-9.821027827051672</v>
      </c>
    </row>
    <row r="95" spans="1:18" ht="40.5" customHeight="1">
      <c r="A95" s="5" t="s">
        <v>10</v>
      </c>
      <c r="B95" s="7">
        <v>933.190392</v>
      </c>
      <c r="C95" s="7">
        <v>1031.85418474</v>
      </c>
      <c r="D95" s="45">
        <f t="shared" si="29"/>
        <v>10.57273988093096</v>
      </c>
      <c r="E95" s="7">
        <v>1017.3294326399999</v>
      </c>
      <c r="F95" s="45">
        <f t="shared" si="30"/>
        <v>-1.4076361093268093</v>
      </c>
      <c r="G95" s="50">
        <v>1249.0236813400002</v>
      </c>
      <c r="H95" s="45">
        <f t="shared" si="31"/>
        <v>22.774751350577443</v>
      </c>
      <c r="I95" s="7">
        <v>1388.3246867500002</v>
      </c>
      <c r="J95" s="45">
        <f t="shared" si="32"/>
        <v>11.152791375464762</v>
      </c>
      <c r="K95" s="7">
        <v>1532.83227669</v>
      </c>
      <c r="L95" s="45">
        <f t="shared" si="33"/>
        <v>10.408774785838105</v>
      </c>
      <c r="M95" s="222">
        <v>1743.9223068000001</v>
      </c>
      <c r="N95" s="45">
        <f t="shared" si="27"/>
        <v>13.771241206234782</v>
      </c>
      <c r="O95" s="7">
        <v>1686.82208845</v>
      </c>
      <c r="P95" s="45">
        <f t="shared" si="28"/>
        <v>-3.2742409525557314</v>
      </c>
      <c r="R95" s="51"/>
    </row>
    <row r="96" spans="1:16" ht="40.5" customHeight="1">
      <c r="A96" s="5" t="s">
        <v>11</v>
      </c>
      <c r="B96" s="7">
        <v>3.1915604</v>
      </c>
      <c r="C96" s="7">
        <v>2.0839999999999996</v>
      </c>
      <c r="D96" s="45">
        <f t="shared" si="29"/>
        <v>-34.70278676223707</v>
      </c>
      <c r="E96" s="7">
        <v>0.68</v>
      </c>
      <c r="F96" s="45">
        <f t="shared" si="30"/>
        <v>-67.37044145873318</v>
      </c>
      <c r="G96" s="50">
        <v>0.536</v>
      </c>
      <c r="H96" s="45">
        <f t="shared" si="31"/>
        <v>-21.176470588235293</v>
      </c>
      <c r="I96" s="7">
        <v>0.517</v>
      </c>
      <c r="J96" s="45">
        <f t="shared" si="32"/>
        <v>-3.5447761194029876</v>
      </c>
      <c r="K96" s="7">
        <v>1.293</v>
      </c>
      <c r="L96" s="45">
        <f t="shared" si="33"/>
        <v>150.09671179883944</v>
      </c>
      <c r="M96" s="222">
        <v>0.8420000000000001</v>
      </c>
      <c r="N96" s="45">
        <f t="shared" si="27"/>
        <v>-34.88012374323278</v>
      </c>
      <c r="O96" s="7">
        <v>0.8050000000000002</v>
      </c>
      <c r="P96" s="45">
        <f t="shared" si="28"/>
        <v>-4.394299287410917</v>
      </c>
    </row>
    <row r="97" spans="1:18" ht="42.75" customHeight="1">
      <c r="A97" s="165" t="s">
        <v>3</v>
      </c>
      <c r="B97" s="166">
        <f>SUM(B89:B96)</f>
        <v>171026.2159761</v>
      </c>
      <c r="C97" s="166">
        <f>SUM(C89:C96)</f>
        <v>190267.18857189998</v>
      </c>
      <c r="D97" s="167">
        <f t="shared" si="29"/>
        <v>11.250305975598968</v>
      </c>
      <c r="E97" s="166">
        <f>SUM(E89:E96)</f>
        <v>188679.72946587</v>
      </c>
      <c r="F97" s="167">
        <f t="shared" si="30"/>
        <v>-0.834331509255516</v>
      </c>
      <c r="G97" s="168">
        <f>SUM(G89:G96)</f>
        <v>192219.70682213</v>
      </c>
      <c r="H97" s="167">
        <f t="shared" si="31"/>
        <v>1.876183184214467</v>
      </c>
      <c r="I97" s="166">
        <f>SUM(I89:I96)</f>
        <v>231210.69698873</v>
      </c>
      <c r="J97" s="167">
        <f t="shared" si="32"/>
        <v>20.284595586591017</v>
      </c>
      <c r="K97" s="166">
        <f>SUM(K89:K96)</f>
        <v>265004.07859025</v>
      </c>
      <c r="L97" s="167">
        <f t="shared" si="33"/>
        <v>14.615838298851374</v>
      </c>
      <c r="M97" s="168">
        <f>SUM(M89:M96)</f>
        <v>294724.303460945</v>
      </c>
      <c r="N97" s="167">
        <f t="shared" si="27"/>
        <v>11.215006587369745</v>
      </c>
      <c r="O97" s="166">
        <f>SUM(O89:O96)</f>
        <v>278518.18073290004</v>
      </c>
      <c r="P97" s="167">
        <f t="shared" si="28"/>
        <v>-5.4987398520368425</v>
      </c>
      <c r="R97" s="52"/>
    </row>
  </sheetData>
  <sheetProtection/>
  <mergeCells count="12">
    <mergeCell ref="A4:P4"/>
    <mergeCell ref="A5:P5"/>
    <mergeCell ref="A31:P31"/>
    <mergeCell ref="A32:P32"/>
    <mergeCell ref="B87:P87"/>
    <mergeCell ref="B7:P7"/>
    <mergeCell ref="B35:P35"/>
    <mergeCell ref="B59:P59"/>
    <mergeCell ref="A56:P56"/>
    <mergeCell ref="A57:P57"/>
    <mergeCell ref="A84:P84"/>
    <mergeCell ref="A85:P85"/>
  </mergeCells>
  <printOptions horizontalCentered="1"/>
  <pageMargins left="0.19" right="0" top="0.44" bottom="0.2755905511811024" header="0.44" footer="0.275590551181102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A1" sqref="A1:H1"/>
    </sheetView>
  </sheetViews>
  <sheetFormatPr defaultColWidth="23.7109375" defaultRowHeight="36.75" customHeight="1"/>
  <cols>
    <col min="1" max="1" width="25.8515625" style="2" customWidth="1"/>
    <col min="2" max="16" width="16.7109375" style="2" customWidth="1"/>
    <col min="17" max="16384" width="23.7109375" style="2" customWidth="1"/>
  </cols>
  <sheetData>
    <row r="1" spans="1:8" ht="36.75" customHeight="1">
      <c r="A1" s="242" t="s">
        <v>61</v>
      </c>
      <c r="B1" s="242"/>
      <c r="C1" s="242"/>
      <c r="D1" s="242"/>
      <c r="E1" s="242"/>
      <c r="F1" s="242"/>
      <c r="G1" s="242"/>
      <c r="H1" s="242"/>
    </row>
    <row r="2" spans="1:16" ht="35.25" customHeight="1">
      <c r="A2" s="241" t="s">
        <v>92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5.25" customHeight="1">
      <c r="A3" s="241" t="s">
        <v>325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3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36.75" customHeight="1">
      <c r="B5" s="238" t="s">
        <v>61</v>
      </c>
      <c r="C5" s="238"/>
      <c r="D5" s="238"/>
      <c r="E5" s="238"/>
      <c r="F5" s="238"/>
      <c r="G5" s="238"/>
      <c r="H5" s="238"/>
      <c r="J5" s="17" t="s">
        <v>61</v>
      </c>
      <c r="L5" s="17" t="s">
        <v>61</v>
      </c>
      <c r="M5" s="17"/>
      <c r="N5" s="17"/>
      <c r="O5" s="17" t="s">
        <v>61</v>
      </c>
      <c r="P5" s="17" t="s">
        <v>0</v>
      </c>
    </row>
    <row r="6" spans="1:16" ht="36.75" customHeight="1">
      <c r="A6" s="3" t="s">
        <v>59</v>
      </c>
      <c r="B6" s="3">
        <v>2550</v>
      </c>
      <c r="C6" s="3">
        <v>2551</v>
      </c>
      <c r="D6" s="4" t="s">
        <v>2</v>
      </c>
      <c r="E6" s="3">
        <v>2552</v>
      </c>
      <c r="F6" s="4" t="s">
        <v>2</v>
      </c>
      <c r="G6" s="3">
        <v>2553</v>
      </c>
      <c r="H6" s="4" t="s">
        <v>2</v>
      </c>
      <c r="I6" s="3">
        <v>2554</v>
      </c>
      <c r="J6" s="4" t="s">
        <v>2</v>
      </c>
      <c r="K6" s="3">
        <v>2555</v>
      </c>
      <c r="L6" s="4" t="s">
        <v>2</v>
      </c>
      <c r="M6" s="3">
        <v>2556</v>
      </c>
      <c r="N6" s="4" t="s">
        <v>2</v>
      </c>
      <c r="O6" s="3">
        <v>2557</v>
      </c>
      <c r="P6" s="4" t="s">
        <v>2</v>
      </c>
    </row>
    <row r="7" spans="1:16" ht="36.75" customHeight="1">
      <c r="A7" s="5" t="s">
        <v>86</v>
      </c>
      <c r="B7" s="7">
        <f>B32</f>
        <v>8288.795814149998</v>
      </c>
      <c r="C7" s="7">
        <f>C32</f>
        <v>8389.66264292</v>
      </c>
      <c r="D7" s="4">
        <f>(C7-B7)/B7*100</f>
        <v>1.2169057005579738</v>
      </c>
      <c r="E7" s="7">
        <f>E32</f>
        <v>8042.15428169</v>
      </c>
      <c r="F7" s="4">
        <f>(E7-C7)/C7*100</f>
        <v>-4.142101727096992</v>
      </c>
      <c r="G7" s="7">
        <f>G32</f>
        <v>8678.407940079998</v>
      </c>
      <c r="H7" s="4">
        <f aca="true" t="shared" si="0" ref="H7:H16">(G7-E7)/E7*100</f>
        <v>7.911482870188038</v>
      </c>
      <c r="I7" s="7">
        <f>I32</f>
        <v>17911.219918460003</v>
      </c>
      <c r="J7" s="4">
        <f>(I7-G7)/G7*100</f>
        <v>106.38831502422892</v>
      </c>
      <c r="K7" s="7">
        <f>K32</f>
        <v>10068.65129787</v>
      </c>
      <c r="L7" s="4">
        <f>(K7-I7)/I7*100</f>
        <v>-43.785787100448395</v>
      </c>
      <c r="M7" s="30">
        <f>M32</f>
        <v>9921.024856859998</v>
      </c>
      <c r="N7" s="4">
        <f>(M7-K7)/K7*100</f>
        <v>-1.466198765282806</v>
      </c>
      <c r="O7" s="30">
        <f>O32</f>
        <v>8778.25803743</v>
      </c>
      <c r="P7" s="4">
        <f>(O7-M7)/M7*100</f>
        <v>-11.518636793252467</v>
      </c>
    </row>
    <row r="8" spans="1:16" ht="36.75" customHeight="1">
      <c r="A8" s="5" t="s">
        <v>87</v>
      </c>
      <c r="B8" s="7">
        <f>B47</f>
        <v>9392.94595856</v>
      </c>
      <c r="C8" s="7">
        <f>C47</f>
        <v>11210.295480940002</v>
      </c>
      <c r="D8" s="4">
        <f aca="true" t="shared" si="1" ref="D8:D16">(C8-B8)/B8*100</f>
        <v>19.348024894402922</v>
      </c>
      <c r="E8" s="7">
        <f>E47</f>
        <v>9050.34057881</v>
      </c>
      <c r="F8" s="4">
        <f aca="true" t="shared" si="2" ref="F8:F16">(E8-C8)/C8*100</f>
        <v>-19.267600089599824</v>
      </c>
      <c r="G8" s="7">
        <f>G47</f>
        <v>10413.963902552001</v>
      </c>
      <c r="H8" s="4">
        <f t="shared" si="0"/>
        <v>15.067094015607735</v>
      </c>
      <c r="I8" s="7">
        <f>I47</f>
        <v>13022.56239394</v>
      </c>
      <c r="J8" s="4">
        <f aca="true" t="shared" si="3" ref="J8:J16">(I8-G8)/G8*100</f>
        <v>25.049044876646313</v>
      </c>
      <c r="K8" s="7">
        <f>K47</f>
        <v>13532.000787141</v>
      </c>
      <c r="L8" s="4">
        <f aca="true" t="shared" si="4" ref="L8:L16">(K8-I8)/I8*100</f>
        <v>3.9119673823798746</v>
      </c>
      <c r="M8" s="30">
        <f>M47</f>
        <v>10408.535783520001</v>
      </c>
      <c r="N8" s="4">
        <f aca="true" t="shared" si="5" ref="N8:P16">(M8-K8)/K8*100</f>
        <v>-23.08206341954341</v>
      </c>
      <c r="O8" s="30">
        <f>O47</f>
        <v>10863.156950670003</v>
      </c>
      <c r="P8" s="4">
        <f t="shared" si="5"/>
        <v>4.367772534056242</v>
      </c>
    </row>
    <row r="9" spans="1:16" ht="36.75" customHeight="1">
      <c r="A9" s="5" t="s">
        <v>88</v>
      </c>
      <c r="B9" s="7">
        <f>B63</f>
        <v>56182.44951674999</v>
      </c>
      <c r="C9" s="7">
        <f>C63</f>
        <v>59041.977201259986</v>
      </c>
      <c r="D9" s="4">
        <f t="shared" si="1"/>
        <v>5.0897170007823656</v>
      </c>
      <c r="E9" s="7">
        <f>E63</f>
        <v>58474.99675449001</v>
      </c>
      <c r="F9" s="4">
        <f t="shared" si="2"/>
        <v>-0.9603005753639972</v>
      </c>
      <c r="G9" s="7">
        <f>G63</f>
        <v>67216.74592937999</v>
      </c>
      <c r="H9" s="4">
        <f t="shared" si="0"/>
        <v>14.94955050889977</v>
      </c>
      <c r="I9" s="7">
        <f>I63</f>
        <v>79504.73376828001</v>
      </c>
      <c r="J9" s="4">
        <f t="shared" si="3"/>
        <v>18.281140613099844</v>
      </c>
      <c r="K9" s="7">
        <f>K63</f>
        <v>82914.34221701001</v>
      </c>
      <c r="L9" s="4">
        <f t="shared" si="4"/>
        <v>4.288560299651398</v>
      </c>
      <c r="M9" s="30">
        <f>M63</f>
        <v>89062.96235423</v>
      </c>
      <c r="N9" s="4">
        <f t="shared" si="5"/>
        <v>7.415629157531431</v>
      </c>
      <c r="O9" s="30">
        <f>O63</f>
        <v>92299.30509647001</v>
      </c>
      <c r="P9" s="4">
        <f t="shared" si="5"/>
        <v>3.633769478010524</v>
      </c>
    </row>
    <row r="10" spans="1:16" ht="36.75" customHeight="1">
      <c r="A10" s="5" t="s">
        <v>89</v>
      </c>
      <c r="B10" s="7">
        <f>B79</f>
        <v>27255.601050969995</v>
      </c>
      <c r="C10" s="7">
        <f>C79</f>
        <v>29197.52486759</v>
      </c>
      <c r="D10" s="4">
        <f t="shared" si="1"/>
        <v>7.124861466046789</v>
      </c>
      <c r="E10" s="7">
        <f>E79</f>
        <v>27099.262887830002</v>
      </c>
      <c r="F10" s="4">
        <f t="shared" si="2"/>
        <v>-7.1864378548372185</v>
      </c>
      <c r="G10" s="7">
        <f>G79</f>
        <v>31920.042992240004</v>
      </c>
      <c r="H10" s="4">
        <f t="shared" si="0"/>
        <v>17.789340338754986</v>
      </c>
      <c r="I10" s="7">
        <f>I79</f>
        <v>36615.054097650005</v>
      </c>
      <c r="J10" s="4">
        <f t="shared" si="3"/>
        <v>14.708661597202088</v>
      </c>
      <c r="K10" s="7">
        <f>K79</f>
        <v>38265.03888122</v>
      </c>
      <c r="L10" s="4">
        <f t="shared" si="4"/>
        <v>4.506301640766649</v>
      </c>
      <c r="M10" s="30">
        <f>M79</f>
        <v>40006.50101343999</v>
      </c>
      <c r="N10" s="4">
        <f t="shared" si="5"/>
        <v>4.551052822984786</v>
      </c>
      <c r="O10" s="30">
        <f>O79</f>
        <v>38749.54310698</v>
      </c>
      <c r="P10" s="4">
        <f t="shared" si="5"/>
        <v>-3.141884130376012</v>
      </c>
    </row>
    <row r="11" spans="1:16" ht="36.75" customHeight="1">
      <c r="A11" s="5" t="s">
        <v>90</v>
      </c>
      <c r="B11" s="7">
        <f>B95</f>
        <v>13817.694266459997</v>
      </c>
      <c r="C11" s="7">
        <f>C95</f>
        <v>15697.917326670004</v>
      </c>
      <c r="D11" s="4">
        <f t="shared" si="1"/>
        <v>13.607357522549288</v>
      </c>
      <c r="E11" s="7">
        <f>E95</f>
        <v>17207.831102212793</v>
      </c>
      <c r="F11" s="4">
        <f t="shared" si="2"/>
        <v>9.618561138537267</v>
      </c>
      <c r="G11" s="7">
        <f>G95</f>
        <v>18766.704974529996</v>
      </c>
      <c r="H11" s="4">
        <f t="shared" si="0"/>
        <v>9.059095612094564</v>
      </c>
      <c r="I11" s="7">
        <f>I95</f>
        <v>22322.49363274</v>
      </c>
      <c r="J11" s="4">
        <f t="shared" si="3"/>
        <v>18.947325399082516</v>
      </c>
      <c r="K11" s="7">
        <f>K95</f>
        <v>24765.262615436</v>
      </c>
      <c r="L11" s="4">
        <f t="shared" si="4"/>
        <v>10.943082896049015</v>
      </c>
      <c r="M11" s="30">
        <f>M95</f>
        <v>22971.92267781</v>
      </c>
      <c r="N11" s="4">
        <f t="shared" si="5"/>
        <v>-7.241352395383956</v>
      </c>
      <c r="O11" s="30">
        <f>O95</f>
        <v>23122.058831699997</v>
      </c>
      <c r="P11" s="4">
        <f t="shared" si="5"/>
        <v>0.6535637264486531</v>
      </c>
    </row>
    <row r="12" spans="1:16" ht="36.75" customHeight="1">
      <c r="A12" s="5" t="s">
        <v>91</v>
      </c>
      <c r="B12" s="7">
        <f>B111</f>
        <v>17155.187103430002</v>
      </c>
      <c r="C12" s="7">
        <f>C111</f>
        <v>17043.345171149995</v>
      </c>
      <c r="D12" s="4">
        <f t="shared" si="1"/>
        <v>-0.6519423635877786</v>
      </c>
      <c r="E12" s="7">
        <f>E111</f>
        <v>16801.15168173</v>
      </c>
      <c r="F12" s="4">
        <f t="shared" si="2"/>
        <v>-1.4210443254412652</v>
      </c>
      <c r="G12" s="7">
        <f>G111</f>
        <v>18084.578651419</v>
      </c>
      <c r="H12" s="4">
        <f t="shared" si="0"/>
        <v>7.638922581031345</v>
      </c>
      <c r="I12" s="7">
        <f>I111</f>
        <v>27084.601234519996</v>
      </c>
      <c r="J12" s="4">
        <f t="shared" si="3"/>
        <v>49.76628295619601</v>
      </c>
      <c r="K12" s="7">
        <f>K111</f>
        <v>21410.50742318</v>
      </c>
      <c r="L12" s="4">
        <f t="shared" si="4"/>
        <v>-20.949519478648345</v>
      </c>
      <c r="M12" s="30">
        <f>M111</f>
        <v>21583.011906712854</v>
      </c>
      <c r="N12" s="4">
        <f t="shared" si="5"/>
        <v>0.8057001178126872</v>
      </c>
      <c r="O12" s="30">
        <f>O111</f>
        <v>21247.239027440002</v>
      </c>
      <c r="P12" s="4">
        <f t="shared" si="5"/>
        <v>-1.555727628396565</v>
      </c>
    </row>
    <row r="13" spans="1:16" ht="36.75" customHeight="1">
      <c r="A13" s="5" t="s">
        <v>94</v>
      </c>
      <c r="B13" s="7">
        <f>B127</f>
        <v>96817.12228195998</v>
      </c>
      <c r="C13" s="7">
        <f>C127</f>
        <v>120257.38908606002</v>
      </c>
      <c r="D13" s="4">
        <f t="shared" si="1"/>
        <v>24.210869164066953</v>
      </c>
      <c r="E13" s="7">
        <f>E127</f>
        <v>84056.60174759002</v>
      </c>
      <c r="F13" s="4">
        <f t="shared" si="2"/>
        <v>-30.102755110177526</v>
      </c>
      <c r="G13" s="7">
        <f>G127</f>
        <v>94819.992151973</v>
      </c>
      <c r="H13" s="4">
        <f t="shared" si="0"/>
        <v>12.804931653915666</v>
      </c>
      <c r="I13" s="7">
        <f>I127</f>
        <v>106075.87342085001</v>
      </c>
      <c r="J13" s="4">
        <f t="shared" si="3"/>
        <v>11.870789074562058</v>
      </c>
      <c r="K13" s="7">
        <f>K127</f>
        <v>108500.23787955998</v>
      </c>
      <c r="L13" s="4">
        <f t="shared" si="4"/>
        <v>2.2855003503873506</v>
      </c>
      <c r="M13" s="30">
        <f>M127</f>
        <v>121070.16194238</v>
      </c>
      <c r="N13" s="4">
        <f t="shared" si="5"/>
        <v>11.585158068292152</v>
      </c>
      <c r="O13" s="30">
        <f>O127</f>
        <v>126187.91812397</v>
      </c>
      <c r="P13" s="4">
        <f t="shared" si="5"/>
        <v>4.227099476438837</v>
      </c>
    </row>
    <row r="14" spans="1:16" ht="36.75" customHeight="1">
      <c r="A14" s="5" t="s">
        <v>95</v>
      </c>
      <c r="B14" s="7">
        <f>B143</f>
        <v>4795.44181456</v>
      </c>
      <c r="C14" s="7">
        <f>C143</f>
        <v>5249.975323969999</v>
      </c>
      <c r="D14" s="4">
        <f t="shared" si="1"/>
        <v>9.47844905614196</v>
      </c>
      <c r="E14" s="7">
        <f>E143</f>
        <v>5165.06402983</v>
      </c>
      <c r="F14" s="4">
        <f t="shared" si="2"/>
        <v>-1.617365585554592</v>
      </c>
      <c r="G14" s="7">
        <f>G143</f>
        <v>5680.205299770001</v>
      </c>
      <c r="H14" s="4">
        <f t="shared" si="0"/>
        <v>9.973569871832852</v>
      </c>
      <c r="I14" s="7">
        <f>I143</f>
        <v>6952.577246302</v>
      </c>
      <c r="J14" s="4">
        <f t="shared" si="3"/>
        <v>22.400104914931845</v>
      </c>
      <c r="K14" s="7">
        <f>K143</f>
        <v>7767.770951099999</v>
      </c>
      <c r="L14" s="4">
        <f t="shared" si="4"/>
        <v>11.725057858675237</v>
      </c>
      <c r="M14" s="30">
        <f>M143</f>
        <v>9467.757637249999</v>
      </c>
      <c r="N14" s="4">
        <f t="shared" si="5"/>
        <v>21.885128910878393</v>
      </c>
      <c r="O14" s="30">
        <f>O143</f>
        <v>9955.101995939001</v>
      </c>
      <c r="P14" s="4">
        <f t="shared" si="5"/>
        <v>5.14741058401825</v>
      </c>
    </row>
    <row r="15" spans="1:16" ht="36.75" customHeight="1">
      <c r="A15" s="5" t="s">
        <v>96</v>
      </c>
      <c r="B15" s="7">
        <f>B160</f>
        <v>22801.102508129996</v>
      </c>
      <c r="C15" s="7">
        <f>C160</f>
        <v>24072.800581410003</v>
      </c>
      <c r="D15" s="4">
        <f t="shared" si="1"/>
        <v>5.57735343203939</v>
      </c>
      <c r="E15" s="7">
        <f>E160</f>
        <v>23151.751570230004</v>
      </c>
      <c r="F15" s="4">
        <f t="shared" si="2"/>
        <v>-3.8260982890842814</v>
      </c>
      <c r="G15" s="7">
        <f>G160</f>
        <v>23259.333612180002</v>
      </c>
      <c r="H15" s="4">
        <f t="shared" si="0"/>
        <v>0.46468208517032306</v>
      </c>
      <c r="I15" s="7">
        <f>I160</f>
        <v>25018.82293703</v>
      </c>
      <c r="J15" s="4">
        <f t="shared" si="3"/>
        <v>7.564659221056195</v>
      </c>
      <c r="K15" s="7">
        <f>K160</f>
        <v>28892.816654849998</v>
      </c>
      <c r="L15" s="4">
        <f t="shared" si="4"/>
        <v>15.48431645873378</v>
      </c>
      <c r="M15" s="30">
        <f>M160</f>
        <v>31756.00312965</v>
      </c>
      <c r="N15" s="4">
        <f t="shared" si="5"/>
        <v>9.909682773414827</v>
      </c>
      <c r="O15" s="30">
        <f>O160</f>
        <v>28629.683919820003</v>
      </c>
      <c r="P15" s="4">
        <f t="shared" si="5"/>
        <v>-9.844813269057177</v>
      </c>
    </row>
    <row r="16" spans="1:16" ht="36.75" customHeight="1">
      <c r="A16" s="3" t="s">
        <v>125</v>
      </c>
      <c r="B16" s="30">
        <f>SUM(B7:B15)</f>
        <v>256506.34031496997</v>
      </c>
      <c r="C16" s="30">
        <f>SUM(C7:C15)</f>
        <v>290160.88768197</v>
      </c>
      <c r="D16" s="4">
        <f t="shared" si="1"/>
        <v>13.120356918146689</v>
      </c>
      <c r="E16" s="30">
        <f>SUM(E7:E15)</f>
        <v>249049.15463441281</v>
      </c>
      <c r="F16" s="4">
        <f t="shared" si="2"/>
        <v>-14.168599143733529</v>
      </c>
      <c r="G16" s="30">
        <f>SUM(G7:G15)</f>
        <v>278839.975454124</v>
      </c>
      <c r="H16" s="4">
        <f t="shared" si="0"/>
        <v>11.961823706425369</v>
      </c>
      <c r="I16" s="30">
        <f>SUM(I7:I15)</f>
        <v>334507.93864977197</v>
      </c>
      <c r="J16" s="4">
        <f t="shared" si="3"/>
        <v>19.96412569789755</v>
      </c>
      <c r="K16" s="30">
        <f>SUM(K7:K15)</f>
        <v>336116.62870736694</v>
      </c>
      <c r="L16" s="4">
        <f t="shared" si="4"/>
        <v>0.4809123705967587</v>
      </c>
      <c r="M16" s="30">
        <f>SUM(M7:M15)</f>
        <v>356247.8813018529</v>
      </c>
      <c r="N16" s="4">
        <f t="shared" si="5"/>
        <v>5.98936526047713</v>
      </c>
      <c r="O16" s="30">
        <f>SUM(O7:O15)</f>
        <v>359832.265090419</v>
      </c>
      <c r="P16" s="4">
        <f t="shared" si="5"/>
        <v>1.00614880163428</v>
      </c>
    </row>
    <row r="19" spans="1:16" ht="36.75" customHeight="1">
      <c r="A19" s="241" t="s">
        <v>119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35.25" customHeight="1">
      <c r="A20" s="241" t="s">
        <v>325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ht="36.75" customHeight="1">
      <c r="A21" s="56" t="s">
        <v>61</v>
      </c>
      <c r="B21" s="244" t="s">
        <v>61</v>
      </c>
      <c r="C21" s="244"/>
      <c r="D21" s="244"/>
      <c r="E21" s="244"/>
      <c r="F21" s="244"/>
      <c r="G21" s="244"/>
      <c r="H21" s="244"/>
      <c r="J21" s="17" t="s">
        <v>61</v>
      </c>
      <c r="L21" s="17" t="s">
        <v>61</v>
      </c>
      <c r="M21" s="17"/>
      <c r="N21" s="17"/>
      <c r="O21" s="17"/>
      <c r="P21" s="17" t="s">
        <v>61</v>
      </c>
    </row>
    <row r="22" spans="2:16" ht="36.75" customHeight="1">
      <c r="B22" s="238" t="s">
        <v>61</v>
      </c>
      <c r="C22" s="238"/>
      <c r="D22" s="238"/>
      <c r="E22" s="238"/>
      <c r="F22" s="238"/>
      <c r="G22" s="238"/>
      <c r="H22" s="238"/>
      <c r="J22" s="17" t="s">
        <v>61</v>
      </c>
      <c r="L22" s="17" t="s">
        <v>61</v>
      </c>
      <c r="M22" s="17"/>
      <c r="N22" s="17"/>
      <c r="O22" s="17"/>
      <c r="P22" s="17" t="s">
        <v>0</v>
      </c>
    </row>
    <row r="23" spans="1:16" ht="36.75" customHeight="1">
      <c r="A23" s="3" t="s">
        <v>1</v>
      </c>
      <c r="B23" s="3">
        <v>2550</v>
      </c>
      <c r="C23" s="3">
        <v>2551</v>
      </c>
      <c r="D23" s="3">
        <v>2552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  <c r="O23" s="3">
        <v>2557</v>
      </c>
      <c r="P23" s="4" t="s">
        <v>2</v>
      </c>
    </row>
    <row r="24" spans="1:16" ht="36.75" customHeight="1">
      <c r="A24" s="5" t="s">
        <v>4</v>
      </c>
      <c r="B24" s="53">
        <v>4407.5983157400005</v>
      </c>
      <c r="C24" s="7">
        <v>4481.133071710001</v>
      </c>
      <c r="D24" s="4">
        <f>(C24-B24)/B24*100</f>
        <v>1.6683633739354136</v>
      </c>
      <c r="E24" s="7">
        <v>4746.04793168</v>
      </c>
      <c r="F24" s="4">
        <f aca="true" t="shared" si="6" ref="F24:F32">(E24-C24)/C24*100</f>
        <v>5.911782929242664</v>
      </c>
      <c r="G24" s="7">
        <v>4922.667812389999</v>
      </c>
      <c r="H24" s="4">
        <f aca="true" t="shared" si="7" ref="H24:H32">(G24-E24)/E24*100</f>
        <v>3.7214095443717814</v>
      </c>
      <c r="I24" s="7">
        <v>5403.630002110001</v>
      </c>
      <c r="J24" s="4">
        <f aca="true" t="shared" si="8" ref="J24:J32">(I24-G24)/G24*100</f>
        <v>9.770356401247614</v>
      </c>
      <c r="K24" s="7">
        <v>5204.63263527</v>
      </c>
      <c r="L24" s="4">
        <f>(K24-I24)/I24*100</f>
        <v>-3.682660855060347</v>
      </c>
      <c r="M24" s="7">
        <v>4899.23121318</v>
      </c>
      <c r="N24" s="4">
        <f>(M24-K24)/K24*100</f>
        <v>-5.867876630146761</v>
      </c>
      <c r="O24" s="7">
        <v>4182.97310905</v>
      </c>
      <c r="P24" s="4">
        <f>(O24-M24)/M24*100</f>
        <v>-14.619806107601322</v>
      </c>
    </row>
    <row r="25" spans="1:16" ht="36.75" customHeight="1">
      <c r="A25" s="5" t="s">
        <v>5</v>
      </c>
      <c r="B25" s="53">
        <v>2512.6888975699994</v>
      </c>
      <c r="C25" s="7">
        <v>2433.36414587</v>
      </c>
      <c r="D25" s="4">
        <f aca="true" t="shared" si="9" ref="D25:D32">(C25-B25)/B25*100</f>
        <v>-3.156966697179019</v>
      </c>
      <c r="E25" s="7">
        <v>2075.16033588</v>
      </c>
      <c r="F25" s="4">
        <f t="shared" si="6"/>
        <v>-14.720518118833859</v>
      </c>
      <c r="G25" s="7">
        <v>2449.65094608</v>
      </c>
      <c r="H25" s="4">
        <f t="shared" si="7"/>
        <v>18.046345803983005</v>
      </c>
      <c r="I25" s="7">
        <v>3144.6087248699996</v>
      </c>
      <c r="J25" s="4">
        <f t="shared" si="8"/>
        <v>28.369665478344608</v>
      </c>
      <c r="K25" s="7">
        <v>3433.5534805799994</v>
      </c>
      <c r="L25" s="4">
        <f aca="true" t="shared" si="10" ref="L25:L32">(K25-I25)/I25*100</f>
        <v>9.188575781298354</v>
      </c>
      <c r="M25" s="7">
        <v>3263.2556849599996</v>
      </c>
      <c r="N25" s="4">
        <f aca="true" t="shared" si="11" ref="N25:N32">(M25-K25)/K25*100</f>
        <v>-4.959811943608721</v>
      </c>
      <c r="O25" s="7">
        <v>3033.43622658</v>
      </c>
      <c r="P25" s="4">
        <f aca="true" t="shared" si="12" ref="P25:P32">(O25-M25)/M25*100</f>
        <v>-7.042643315974692</v>
      </c>
    </row>
    <row r="26" spans="1:16" ht="36.75" customHeight="1">
      <c r="A26" s="5" t="s">
        <v>6</v>
      </c>
      <c r="B26" s="7">
        <v>0.4453134000000001</v>
      </c>
      <c r="C26" s="7">
        <v>0</v>
      </c>
      <c r="D26" s="4">
        <f t="shared" si="9"/>
        <v>-100</v>
      </c>
      <c r="E26" s="7">
        <v>0</v>
      </c>
      <c r="F26" s="4" t="e">
        <f t="shared" si="6"/>
        <v>#DIV/0!</v>
      </c>
      <c r="G26" s="7">
        <v>0</v>
      </c>
      <c r="H26" s="4" t="e">
        <f t="shared" si="7"/>
        <v>#DIV/0!</v>
      </c>
      <c r="I26" s="7">
        <v>0</v>
      </c>
      <c r="J26" s="4" t="e">
        <f t="shared" si="8"/>
        <v>#DIV/0!</v>
      </c>
      <c r="K26" s="7">
        <v>0.44986991</v>
      </c>
      <c r="L26" s="4" t="e">
        <f t="shared" si="10"/>
        <v>#DIV/0!</v>
      </c>
      <c r="M26" s="7">
        <v>0</v>
      </c>
      <c r="N26" s="4">
        <f t="shared" si="11"/>
        <v>-100</v>
      </c>
      <c r="O26" s="7">
        <v>0</v>
      </c>
      <c r="P26" s="4" t="e">
        <f t="shared" si="12"/>
        <v>#DIV/0!</v>
      </c>
    </row>
    <row r="27" spans="1:16" ht="36.75" customHeight="1">
      <c r="A27" s="5" t="s">
        <v>7</v>
      </c>
      <c r="B27" s="7">
        <v>1077.34800491</v>
      </c>
      <c r="C27" s="7">
        <v>1170.28724536</v>
      </c>
      <c r="D27" s="4">
        <f t="shared" si="9"/>
        <v>8.626668451273916</v>
      </c>
      <c r="E27" s="7">
        <v>973.23275714</v>
      </c>
      <c r="F27" s="4">
        <f t="shared" si="6"/>
        <v>-16.83813004040583</v>
      </c>
      <c r="G27" s="7">
        <v>1075.0308184299997</v>
      </c>
      <c r="H27" s="4">
        <f t="shared" si="7"/>
        <v>10.459785754555735</v>
      </c>
      <c r="I27" s="7">
        <v>9110.80229694</v>
      </c>
      <c r="J27" s="4">
        <f t="shared" si="8"/>
        <v>747.4921965721533</v>
      </c>
      <c r="K27" s="7">
        <v>1176.63594188</v>
      </c>
      <c r="L27" s="4">
        <f t="shared" si="10"/>
        <v>-87.08526534183284</v>
      </c>
      <c r="M27" s="7">
        <v>1507.0296747700002</v>
      </c>
      <c r="N27" s="4">
        <f t="shared" si="11"/>
        <v>28.07952070222376</v>
      </c>
      <c r="O27" s="7">
        <v>1447.53199808</v>
      </c>
      <c r="P27" s="4">
        <f t="shared" si="12"/>
        <v>-3.9480096302072205</v>
      </c>
    </row>
    <row r="28" spans="1:16" ht="36.75" customHeight="1">
      <c r="A28" s="5" t="s">
        <v>8</v>
      </c>
      <c r="B28" s="7">
        <v>135.79348022000002</v>
      </c>
      <c r="C28" s="7">
        <v>131.69571677</v>
      </c>
      <c r="D28" s="4">
        <f t="shared" si="9"/>
        <v>-3.0176437361802746</v>
      </c>
      <c r="E28" s="7">
        <v>80.26084390999999</v>
      </c>
      <c r="F28" s="4">
        <f t="shared" si="6"/>
        <v>-39.05584336492009</v>
      </c>
      <c r="G28" s="7">
        <v>56.45251879999999</v>
      </c>
      <c r="H28" s="4">
        <f t="shared" si="7"/>
        <v>-29.66368648789355</v>
      </c>
      <c r="I28" s="7">
        <v>67.20904618</v>
      </c>
      <c r="J28" s="4">
        <f t="shared" si="8"/>
        <v>19.054114162927323</v>
      </c>
      <c r="K28" s="7">
        <v>73.64738075999999</v>
      </c>
      <c r="L28" s="4">
        <f t="shared" si="10"/>
        <v>9.5795654691435</v>
      </c>
      <c r="M28" s="7">
        <v>67.65663579999999</v>
      </c>
      <c r="N28" s="4">
        <f t="shared" si="11"/>
        <v>-8.134362550546735</v>
      </c>
      <c r="O28" s="7">
        <v>52.197398039999996</v>
      </c>
      <c r="P28" s="4">
        <f t="shared" si="12"/>
        <v>-22.84955138132954</v>
      </c>
    </row>
    <row r="29" spans="1:16" ht="36.75" customHeight="1">
      <c r="A29" s="5" t="s">
        <v>9</v>
      </c>
      <c r="B29" s="7">
        <v>0</v>
      </c>
      <c r="C29" s="7">
        <v>0</v>
      </c>
      <c r="D29" s="4" t="e">
        <f t="shared" si="9"/>
        <v>#DIV/0!</v>
      </c>
      <c r="E29" s="7">
        <v>0</v>
      </c>
      <c r="F29" s="4" t="e">
        <f t="shared" si="6"/>
        <v>#DIV/0!</v>
      </c>
      <c r="G29" s="7">
        <v>0</v>
      </c>
      <c r="H29" s="4" t="e">
        <f t="shared" si="7"/>
        <v>#DIV/0!</v>
      </c>
      <c r="I29" s="7">
        <v>0</v>
      </c>
      <c r="J29" s="4" t="e">
        <f t="shared" si="8"/>
        <v>#DIV/0!</v>
      </c>
      <c r="K29" s="7">
        <v>0</v>
      </c>
      <c r="L29" s="4" t="e">
        <f t="shared" si="10"/>
        <v>#DIV/0!</v>
      </c>
      <c r="M29" s="7">
        <v>0</v>
      </c>
      <c r="N29" s="4" t="e">
        <f t="shared" si="11"/>
        <v>#DIV/0!</v>
      </c>
      <c r="O29" s="7">
        <v>0</v>
      </c>
      <c r="P29" s="4" t="e">
        <f t="shared" si="12"/>
        <v>#DIV/0!</v>
      </c>
    </row>
    <row r="30" spans="1:16" ht="36.75" customHeight="1">
      <c r="A30" s="5" t="s">
        <v>10</v>
      </c>
      <c r="B30" s="7">
        <v>153.41818</v>
      </c>
      <c r="C30" s="7">
        <v>171.13268623</v>
      </c>
      <c r="D30" s="4">
        <f t="shared" si="9"/>
        <v>11.546549587539094</v>
      </c>
      <c r="E30" s="7">
        <v>165.99371680000004</v>
      </c>
      <c r="F30" s="4">
        <f t="shared" si="6"/>
        <v>-3.0029151900842845</v>
      </c>
      <c r="G30" s="7">
        <v>173.0127765</v>
      </c>
      <c r="H30" s="4">
        <f t="shared" si="7"/>
        <v>4.22850926849055</v>
      </c>
      <c r="I30" s="7">
        <v>183.2686125</v>
      </c>
      <c r="J30" s="4">
        <f t="shared" si="8"/>
        <v>5.927791118940854</v>
      </c>
      <c r="K30" s="7">
        <v>178.01946107</v>
      </c>
      <c r="L30" s="4">
        <f t="shared" si="10"/>
        <v>-2.864184629542052</v>
      </c>
      <c r="M30" s="7">
        <v>182.034011</v>
      </c>
      <c r="N30" s="4">
        <f t="shared" si="11"/>
        <v>2.255118572919061</v>
      </c>
      <c r="O30" s="7">
        <v>60.22314771</v>
      </c>
      <c r="P30" s="4">
        <f t="shared" si="12"/>
        <v>-66.91654082708752</v>
      </c>
    </row>
    <row r="31" spans="1:16" ht="36.75" customHeight="1">
      <c r="A31" s="5" t="s">
        <v>11</v>
      </c>
      <c r="B31" s="7">
        <v>1.50362231</v>
      </c>
      <c r="C31" s="7">
        <v>2.04977698</v>
      </c>
      <c r="D31" s="4">
        <f t="shared" si="9"/>
        <v>36.322596862772</v>
      </c>
      <c r="E31" s="7">
        <v>1.4586962800000003</v>
      </c>
      <c r="F31" s="4">
        <f t="shared" si="6"/>
        <v>-28.83634199072719</v>
      </c>
      <c r="G31" s="7">
        <v>1.5930678799999998</v>
      </c>
      <c r="H31" s="4">
        <f t="shared" si="7"/>
        <v>9.211759969662737</v>
      </c>
      <c r="I31" s="7">
        <v>1.70123586</v>
      </c>
      <c r="J31" s="4">
        <f t="shared" si="8"/>
        <v>6.7899165727953905</v>
      </c>
      <c r="K31" s="7">
        <v>1.7125284</v>
      </c>
      <c r="L31" s="4">
        <f t="shared" si="10"/>
        <v>0.6637845031082362</v>
      </c>
      <c r="M31" s="7">
        <v>1.81763715</v>
      </c>
      <c r="N31" s="4">
        <f t="shared" si="11"/>
        <v>6.137635440089627</v>
      </c>
      <c r="O31" s="7">
        <v>1.89615797</v>
      </c>
      <c r="P31" s="4">
        <f t="shared" si="12"/>
        <v>4.31993921339031</v>
      </c>
    </row>
    <row r="32" spans="1:16" ht="36.75" customHeight="1">
      <c r="A32" s="3" t="s">
        <v>3</v>
      </c>
      <c r="B32" s="7">
        <f>SUM(B24:B31)</f>
        <v>8288.795814149998</v>
      </c>
      <c r="C32" s="7">
        <f>SUM(C24:C31)</f>
        <v>8389.66264292</v>
      </c>
      <c r="D32" s="4">
        <f t="shared" si="9"/>
        <v>1.2169057005579738</v>
      </c>
      <c r="E32" s="7">
        <f>SUM(E24:E31)</f>
        <v>8042.15428169</v>
      </c>
      <c r="F32" s="4">
        <f t="shared" si="6"/>
        <v>-4.142101727096992</v>
      </c>
      <c r="G32" s="7">
        <f>SUM(G24:G31)</f>
        <v>8678.407940079998</v>
      </c>
      <c r="H32" s="4">
        <f t="shared" si="7"/>
        <v>7.911482870188038</v>
      </c>
      <c r="I32" s="7">
        <f>SUM(I24:I31)</f>
        <v>17911.219918460003</v>
      </c>
      <c r="J32" s="4">
        <f t="shared" si="8"/>
        <v>106.38831502422892</v>
      </c>
      <c r="K32" s="7">
        <f>SUM(K24:K31)</f>
        <v>10068.65129787</v>
      </c>
      <c r="L32" s="4">
        <f t="shared" si="10"/>
        <v>-43.785787100448395</v>
      </c>
      <c r="M32" s="7">
        <f>SUM(M24:M31)</f>
        <v>9921.024856859998</v>
      </c>
      <c r="N32" s="4">
        <f t="shared" si="11"/>
        <v>-1.466198765282806</v>
      </c>
      <c r="O32" s="7">
        <f>SUM(O24:O31)</f>
        <v>8778.25803743</v>
      </c>
      <c r="P32" s="4">
        <f t="shared" si="12"/>
        <v>-11.518636793252467</v>
      </c>
    </row>
    <row r="33" spans="1:4" ht="36.75" customHeight="1">
      <c r="A33" s="54" t="s">
        <v>61</v>
      </c>
      <c r="D33" s="55" t="s">
        <v>61</v>
      </c>
    </row>
    <row r="34" spans="1:4" ht="36.75" customHeight="1">
      <c r="A34" s="54"/>
      <c r="D34" s="13"/>
    </row>
    <row r="35" spans="1:16" ht="36.75" customHeight="1">
      <c r="A35" s="241" t="s">
        <v>120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16" ht="35.25" customHeight="1">
      <c r="A36" s="241" t="s">
        <v>325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ht="36.75" customHeight="1">
      <c r="A37" s="56" t="s">
        <v>61</v>
      </c>
      <c r="B37" s="238" t="s">
        <v>61</v>
      </c>
      <c r="C37" s="238"/>
      <c r="D37" s="238"/>
      <c r="E37" s="238"/>
      <c r="F37" s="238"/>
      <c r="G37" s="238"/>
      <c r="H37" s="238"/>
      <c r="J37" s="17" t="s">
        <v>61</v>
      </c>
      <c r="L37" s="17" t="s">
        <v>61</v>
      </c>
      <c r="M37" s="17"/>
      <c r="N37" s="17"/>
      <c r="O37" s="17"/>
      <c r="P37" s="17" t="s">
        <v>0</v>
      </c>
    </row>
    <row r="38" spans="1:16" ht="36.75" customHeight="1">
      <c r="A38" s="3" t="s">
        <v>1</v>
      </c>
      <c r="B38" s="3">
        <v>2550</v>
      </c>
      <c r="C38" s="3">
        <v>2551</v>
      </c>
      <c r="D38" s="4" t="s">
        <v>2</v>
      </c>
      <c r="E38" s="3">
        <v>2552</v>
      </c>
      <c r="F38" s="4" t="s">
        <v>2</v>
      </c>
      <c r="G38" s="3">
        <v>2553</v>
      </c>
      <c r="H38" s="4" t="s">
        <v>2</v>
      </c>
      <c r="I38" s="3">
        <v>2554</v>
      </c>
      <c r="J38" s="4" t="s">
        <v>2</v>
      </c>
      <c r="K38" s="3">
        <v>2555</v>
      </c>
      <c r="L38" s="4" t="s">
        <v>2</v>
      </c>
      <c r="M38" s="3">
        <v>2556</v>
      </c>
      <c r="N38" s="4" t="s">
        <v>2</v>
      </c>
      <c r="O38" s="3">
        <v>2557</v>
      </c>
      <c r="P38" s="4" t="s">
        <v>2</v>
      </c>
    </row>
    <row r="39" spans="1:16" ht="36.75" customHeight="1">
      <c r="A39" s="5" t="s">
        <v>4</v>
      </c>
      <c r="B39" s="53">
        <v>2130.22839046</v>
      </c>
      <c r="C39" s="7">
        <v>2022.5941981100002</v>
      </c>
      <c r="D39" s="4">
        <f>(C39-B39)/B39*100</f>
        <v>-5.052706687791221</v>
      </c>
      <c r="E39" s="7">
        <v>1901.9366992400003</v>
      </c>
      <c r="F39" s="4">
        <f aca="true" t="shared" si="13" ref="F39:F47">(E39-C39)/C39*100</f>
        <v>-5.965482299056703</v>
      </c>
      <c r="G39" s="7">
        <v>1690.90840903</v>
      </c>
      <c r="H39" s="4">
        <f aca="true" t="shared" si="14" ref="H39:H47">(G39-E39)/E39*100</f>
        <v>-11.095442361164048</v>
      </c>
      <c r="I39" s="7">
        <v>1957.9973516799998</v>
      </c>
      <c r="J39" s="4">
        <f aca="true" t="shared" si="15" ref="J39:J47">(I39-G39)/G39*100</f>
        <v>15.795588999596792</v>
      </c>
      <c r="K39" s="7">
        <v>2412.4487914809997</v>
      </c>
      <c r="L39" s="4">
        <f aca="true" t="shared" si="16" ref="L39:L47">(K39-I39)/I39*100</f>
        <v>23.21001299675261</v>
      </c>
      <c r="M39" s="7">
        <v>2570.4357468300004</v>
      </c>
      <c r="N39" s="4">
        <f>(M39-K39)/K39*100</f>
        <v>6.548821094437105</v>
      </c>
      <c r="O39" s="7">
        <v>2611.4340309400004</v>
      </c>
      <c r="P39" s="4">
        <f>(O39-M39)/M39*100</f>
        <v>1.59499353993039</v>
      </c>
    </row>
    <row r="40" spans="1:16" s="15" customFormat="1" ht="36.75" customHeight="1">
      <c r="A40" s="57" t="s">
        <v>5</v>
      </c>
      <c r="B40" s="58">
        <v>3980.8328312600006</v>
      </c>
      <c r="C40" s="59">
        <v>5707.36582482</v>
      </c>
      <c r="D40" s="4">
        <f aca="true" t="shared" si="17" ref="D40:D47">(C40-B40)/B40*100</f>
        <v>43.37115037843783</v>
      </c>
      <c r="E40" s="59">
        <v>3978.42474922</v>
      </c>
      <c r="F40" s="4">
        <f t="shared" si="13"/>
        <v>-30.293153245604813</v>
      </c>
      <c r="G40" s="59">
        <v>5259.476326529999</v>
      </c>
      <c r="H40" s="4">
        <f t="shared" si="14"/>
        <v>32.19997003992996</v>
      </c>
      <c r="I40" s="59">
        <v>7257.404284449999</v>
      </c>
      <c r="J40" s="4">
        <f t="shared" si="15"/>
        <v>37.987203171578045</v>
      </c>
      <c r="K40" s="59">
        <v>7561.789887850001</v>
      </c>
      <c r="L40" s="4">
        <f t="shared" si="16"/>
        <v>4.194138723292438</v>
      </c>
      <c r="M40" s="59">
        <v>4460.466470870001</v>
      </c>
      <c r="N40" s="4">
        <f aca="true" t="shared" si="18" ref="N40:N47">(M40-K40)/K40*100</f>
        <v>-41.01308635886709</v>
      </c>
      <c r="O40" s="59">
        <v>4753.02398046</v>
      </c>
      <c r="P40" s="4">
        <f aca="true" t="shared" si="19" ref="P40:P47">(O40-M40)/M40*100</f>
        <v>6.55889942230495</v>
      </c>
    </row>
    <row r="41" spans="1:16" ht="36.75" customHeight="1">
      <c r="A41" s="5" t="s">
        <v>6</v>
      </c>
      <c r="B41" s="7">
        <v>0.3480802999999999</v>
      </c>
      <c r="C41" s="7">
        <v>0</v>
      </c>
      <c r="D41" s="4">
        <f t="shared" si="17"/>
        <v>-100</v>
      </c>
      <c r="E41" s="7">
        <v>0</v>
      </c>
      <c r="F41" s="4" t="e">
        <f t="shared" si="13"/>
        <v>#DIV/0!</v>
      </c>
      <c r="G41" s="7">
        <v>0</v>
      </c>
      <c r="H41" s="4" t="e">
        <f t="shared" si="14"/>
        <v>#DIV/0!</v>
      </c>
      <c r="I41" s="7">
        <v>0.0181818</v>
      </c>
      <c r="J41" s="4" t="e">
        <f t="shared" si="15"/>
        <v>#DIV/0!</v>
      </c>
      <c r="K41" s="7">
        <v>0.27987835</v>
      </c>
      <c r="L41" s="4">
        <f t="shared" si="16"/>
        <v>1439.332464332464</v>
      </c>
      <c r="M41" s="7">
        <v>1.4493755000000004</v>
      </c>
      <c r="N41" s="4">
        <f t="shared" si="18"/>
        <v>417.85909842615564</v>
      </c>
      <c r="O41" s="7">
        <v>0.00727272</v>
      </c>
      <c r="P41" s="4">
        <f t="shared" si="19"/>
        <v>-99.49821699069703</v>
      </c>
    </row>
    <row r="42" spans="1:16" ht="36.75" customHeight="1">
      <c r="A42" s="5" t="s">
        <v>7</v>
      </c>
      <c r="B42" s="7">
        <v>3001.29924838</v>
      </c>
      <c r="C42" s="7">
        <v>3200.4880158400006</v>
      </c>
      <c r="D42" s="4">
        <f t="shared" si="17"/>
        <v>6.636751319200046</v>
      </c>
      <c r="E42" s="7">
        <v>2913.6919635299996</v>
      </c>
      <c r="F42" s="4">
        <f t="shared" si="13"/>
        <v>-8.961010036299994</v>
      </c>
      <c r="G42" s="7">
        <v>3143.0608690320005</v>
      </c>
      <c r="H42" s="4">
        <f t="shared" si="14"/>
        <v>7.872105506448787</v>
      </c>
      <c r="I42" s="7">
        <v>3561.32855576</v>
      </c>
      <c r="J42" s="4">
        <f t="shared" si="15"/>
        <v>13.307654676659755</v>
      </c>
      <c r="K42" s="7">
        <v>3289.25997473</v>
      </c>
      <c r="L42" s="4">
        <f t="shared" si="16"/>
        <v>-7.639524878713128</v>
      </c>
      <c r="M42" s="7">
        <v>3093.54416017</v>
      </c>
      <c r="N42" s="4">
        <f t="shared" si="18"/>
        <v>-5.950147329904062</v>
      </c>
      <c r="O42" s="7">
        <v>3157.4945849200003</v>
      </c>
      <c r="P42" s="4">
        <f t="shared" si="19"/>
        <v>2.0672219770894134</v>
      </c>
    </row>
    <row r="43" spans="1:16" ht="36.75" customHeight="1">
      <c r="A43" s="5" t="s">
        <v>8</v>
      </c>
      <c r="B43" s="7">
        <v>185.34776017000004</v>
      </c>
      <c r="C43" s="7">
        <v>176.92320037999997</v>
      </c>
      <c r="D43" s="4">
        <f t="shared" si="17"/>
        <v>-4.545271969983943</v>
      </c>
      <c r="E43" s="7">
        <v>171.10258518</v>
      </c>
      <c r="F43" s="4">
        <f t="shared" si="13"/>
        <v>-3.2899106434307677</v>
      </c>
      <c r="G43" s="7">
        <v>228.74590734000003</v>
      </c>
      <c r="H43" s="4">
        <f t="shared" si="14"/>
        <v>33.68933444188421</v>
      </c>
      <c r="I43" s="7">
        <v>139.35006423</v>
      </c>
      <c r="J43" s="4">
        <f t="shared" si="15"/>
        <v>-39.080849204932505</v>
      </c>
      <c r="K43" s="7">
        <v>147.68939283</v>
      </c>
      <c r="L43" s="4">
        <f t="shared" si="16"/>
        <v>5.984445465511801</v>
      </c>
      <c r="M43" s="7">
        <v>130.92423312</v>
      </c>
      <c r="N43" s="4">
        <f t="shared" si="18"/>
        <v>-11.351634256698302</v>
      </c>
      <c r="O43" s="7">
        <v>196.95344777999995</v>
      </c>
      <c r="P43" s="4">
        <f t="shared" si="19"/>
        <v>50.433149835202904</v>
      </c>
    </row>
    <row r="44" spans="1:16" ht="36.75" customHeight="1">
      <c r="A44" s="5" t="s">
        <v>9</v>
      </c>
      <c r="B44" s="7">
        <v>0</v>
      </c>
      <c r="C44" s="7">
        <v>0</v>
      </c>
      <c r="D44" s="4" t="e">
        <f t="shared" si="17"/>
        <v>#DIV/0!</v>
      </c>
      <c r="E44" s="7">
        <v>0</v>
      </c>
      <c r="F44" s="4" t="e">
        <f t="shared" si="13"/>
        <v>#DIV/0!</v>
      </c>
      <c r="G44" s="7">
        <v>0</v>
      </c>
      <c r="H44" s="4" t="e">
        <f t="shared" si="14"/>
        <v>#DIV/0!</v>
      </c>
      <c r="I44" s="7">
        <v>0</v>
      </c>
      <c r="J44" s="4" t="e">
        <f t="shared" si="15"/>
        <v>#DIV/0!</v>
      </c>
      <c r="K44" s="7">
        <v>0</v>
      </c>
      <c r="L44" s="4" t="e">
        <f t="shared" si="16"/>
        <v>#DIV/0!</v>
      </c>
      <c r="M44" s="7">
        <v>0</v>
      </c>
      <c r="N44" s="4" t="e">
        <f t="shared" si="18"/>
        <v>#DIV/0!</v>
      </c>
      <c r="O44" s="7">
        <v>0</v>
      </c>
      <c r="P44" s="4" t="e">
        <f t="shared" si="19"/>
        <v>#DIV/0!</v>
      </c>
    </row>
    <row r="45" spans="1:16" ht="36.75" customHeight="1">
      <c r="A45" s="5" t="s">
        <v>10</v>
      </c>
      <c r="B45" s="7">
        <v>91.95432238000001</v>
      </c>
      <c r="C45" s="7">
        <v>99.33880867999999</v>
      </c>
      <c r="D45" s="4">
        <f t="shared" si="17"/>
        <v>8.030602704551166</v>
      </c>
      <c r="E45" s="7">
        <v>82.62550182000001</v>
      </c>
      <c r="F45" s="4">
        <f t="shared" si="13"/>
        <v>-16.824549319731158</v>
      </c>
      <c r="G45" s="7">
        <v>89.10526417000001</v>
      </c>
      <c r="H45" s="4">
        <f t="shared" si="14"/>
        <v>7.842327377467782</v>
      </c>
      <c r="I45" s="7">
        <v>103.83170087000002</v>
      </c>
      <c r="J45" s="4">
        <f t="shared" si="15"/>
        <v>16.52701087547879</v>
      </c>
      <c r="K45" s="7">
        <v>118.05589728999999</v>
      </c>
      <c r="L45" s="4">
        <f t="shared" si="16"/>
        <v>13.699280952557094</v>
      </c>
      <c r="M45" s="7">
        <v>149.49379653</v>
      </c>
      <c r="N45" s="4">
        <f t="shared" si="18"/>
        <v>26.629672859775873</v>
      </c>
      <c r="O45" s="7">
        <v>141.45806354999996</v>
      </c>
      <c r="P45" s="4">
        <f t="shared" si="19"/>
        <v>-5.37529527413363</v>
      </c>
    </row>
    <row r="46" spans="1:16" ht="36.75" customHeight="1">
      <c r="A46" s="5" t="s">
        <v>11</v>
      </c>
      <c r="B46" s="60">
        <v>2.9353256100000005</v>
      </c>
      <c r="C46" s="7">
        <v>3.5854331100000003</v>
      </c>
      <c r="D46" s="4">
        <f t="shared" si="17"/>
        <v>22.147713282139073</v>
      </c>
      <c r="E46" s="7">
        <v>2.55907982</v>
      </c>
      <c r="F46" s="4">
        <f t="shared" si="13"/>
        <v>-28.625643221105868</v>
      </c>
      <c r="G46" s="7">
        <v>2.6671264500000005</v>
      </c>
      <c r="H46" s="4">
        <f t="shared" si="14"/>
        <v>4.2220890945089975</v>
      </c>
      <c r="I46" s="7">
        <v>2.6322551499999998</v>
      </c>
      <c r="J46" s="4">
        <f t="shared" si="15"/>
        <v>-1.307448321394762</v>
      </c>
      <c r="K46" s="7">
        <v>2.47696461</v>
      </c>
      <c r="L46" s="4">
        <f t="shared" si="16"/>
        <v>-5.899524595858413</v>
      </c>
      <c r="M46" s="7">
        <v>2.2220005</v>
      </c>
      <c r="N46" s="4">
        <f t="shared" si="18"/>
        <v>-10.293409480727298</v>
      </c>
      <c r="O46" s="7">
        <v>2.7855703000000003</v>
      </c>
      <c r="P46" s="4">
        <f t="shared" si="19"/>
        <v>25.363171610447445</v>
      </c>
    </row>
    <row r="47" spans="1:16" ht="36.75" customHeight="1">
      <c r="A47" s="3" t="s">
        <v>3</v>
      </c>
      <c r="B47" s="7">
        <f>SUM(B39:B46)</f>
        <v>9392.94595856</v>
      </c>
      <c r="C47" s="7">
        <f>SUM(C39:C46)</f>
        <v>11210.295480940002</v>
      </c>
      <c r="D47" s="4">
        <f t="shared" si="17"/>
        <v>19.348024894402922</v>
      </c>
      <c r="E47" s="7">
        <f>SUM(E39:E46)</f>
        <v>9050.34057881</v>
      </c>
      <c r="F47" s="4">
        <f t="shared" si="13"/>
        <v>-19.267600089599824</v>
      </c>
      <c r="G47" s="7">
        <f>SUM(G39:G46)</f>
        <v>10413.963902552001</v>
      </c>
      <c r="H47" s="4">
        <f t="shared" si="14"/>
        <v>15.067094015607735</v>
      </c>
      <c r="I47" s="7">
        <v>13022.56239394</v>
      </c>
      <c r="J47" s="4">
        <f t="shared" si="15"/>
        <v>25.049044876646313</v>
      </c>
      <c r="K47" s="7">
        <f>SUM(K39:K46)</f>
        <v>13532.000787141</v>
      </c>
      <c r="L47" s="4">
        <f t="shared" si="16"/>
        <v>3.9119673823798746</v>
      </c>
      <c r="M47" s="7">
        <f>SUM(M39:M46)</f>
        <v>10408.535783520001</v>
      </c>
      <c r="N47" s="4">
        <f t="shared" si="18"/>
        <v>-23.08206341954341</v>
      </c>
      <c r="O47" s="7">
        <f>SUM(O39:O46)</f>
        <v>10863.156950670003</v>
      </c>
      <c r="P47" s="4">
        <f t="shared" si="19"/>
        <v>4.367772534056242</v>
      </c>
    </row>
    <row r="48" ht="36.75" customHeight="1">
      <c r="A48" s="1"/>
    </row>
    <row r="49" ht="36.75" customHeight="1">
      <c r="A49" s="1"/>
    </row>
    <row r="50" spans="1:16" ht="36.75" customHeight="1">
      <c r="A50" s="241" t="s">
        <v>121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</row>
    <row r="51" spans="1:16" ht="36.75" customHeight="1">
      <c r="A51" s="241" t="s">
        <v>325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6.75" customHeight="1">
      <c r="A53" s="56" t="s">
        <v>61</v>
      </c>
      <c r="B53" s="238" t="s">
        <v>61</v>
      </c>
      <c r="C53" s="238"/>
      <c r="D53" s="238"/>
      <c r="E53" s="238"/>
      <c r="F53" s="238"/>
      <c r="G53" s="238"/>
      <c r="H53" s="238"/>
      <c r="J53" s="17" t="s">
        <v>61</v>
      </c>
      <c r="L53" s="17" t="s">
        <v>61</v>
      </c>
      <c r="M53" s="17"/>
      <c r="N53" s="17"/>
      <c r="O53" s="17"/>
      <c r="P53" s="17" t="s">
        <v>0</v>
      </c>
    </row>
    <row r="54" spans="1:16" ht="36.75" customHeight="1">
      <c r="A54" s="3" t="s">
        <v>1</v>
      </c>
      <c r="B54" s="3">
        <v>2550</v>
      </c>
      <c r="C54" s="3">
        <v>2551</v>
      </c>
      <c r="D54" s="4" t="s">
        <v>2</v>
      </c>
      <c r="E54" s="3">
        <v>2552</v>
      </c>
      <c r="F54" s="4" t="s">
        <v>2</v>
      </c>
      <c r="G54" s="3">
        <v>2553</v>
      </c>
      <c r="H54" s="4" t="s">
        <v>2</v>
      </c>
      <c r="I54" s="3">
        <v>2554</v>
      </c>
      <c r="J54" s="4" t="s">
        <v>2</v>
      </c>
      <c r="K54" s="3">
        <v>2555</v>
      </c>
      <c r="L54" s="4" t="s">
        <v>2</v>
      </c>
      <c r="M54" s="3">
        <v>2556</v>
      </c>
      <c r="N54" s="4" t="s">
        <v>2</v>
      </c>
      <c r="O54" s="3">
        <v>2557</v>
      </c>
      <c r="P54" s="4" t="s">
        <v>2</v>
      </c>
    </row>
    <row r="55" spans="1:16" ht="36.75" customHeight="1">
      <c r="A55" s="61" t="s">
        <v>4</v>
      </c>
      <c r="B55" s="7">
        <v>11230.753235069998</v>
      </c>
      <c r="C55" s="7">
        <v>11881.120668839998</v>
      </c>
      <c r="D55" s="4">
        <f>(C55-B55)/B55*100</f>
        <v>5.790951151336074</v>
      </c>
      <c r="E55" s="7">
        <v>11570.43443514</v>
      </c>
      <c r="F55" s="4">
        <f>(E55-C55)/C55*100</f>
        <v>-2.614957312190416</v>
      </c>
      <c r="G55" s="7">
        <v>12412.41585419</v>
      </c>
      <c r="H55" s="4">
        <f aca="true" t="shared" si="20" ref="H55:H63">(G55-E55)/E55*100</f>
        <v>7.277007823430203</v>
      </c>
      <c r="I55" s="7">
        <v>14273.044300020001</v>
      </c>
      <c r="J55" s="4">
        <f aca="true" t="shared" si="21" ref="J55:J63">(I55-G55)/G55*100</f>
        <v>14.990058886900071</v>
      </c>
      <c r="K55" s="7">
        <v>17056.10245206</v>
      </c>
      <c r="L55" s="4">
        <f aca="true" t="shared" si="22" ref="L55:L63">(K55-I55)/I55*100</f>
        <v>19.49870044217616</v>
      </c>
      <c r="M55" s="7">
        <v>18860.24404113</v>
      </c>
      <c r="N55" s="4">
        <f>(M55-K55)/K55*100</f>
        <v>10.577689681103553</v>
      </c>
      <c r="O55" s="7">
        <v>18022.46943359</v>
      </c>
      <c r="P55" s="4">
        <f>(O55-M55)/M55*100</f>
        <v>-4.442013611875872</v>
      </c>
    </row>
    <row r="56" spans="1:16" ht="36.75" customHeight="1">
      <c r="A56" s="61" t="s">
        <v>5</v>
      </c>
      <c r="B56" s="7">
        <v>25713.07190807</v>
      </c>
      <c r="C56" s="7">
        <v>27781.248727349994</v>
      </c>
      <c r="D56" s="4">
        <f aca="true" t="shared" si="23" ref="D56:D63">(C56-B56)/B56*100</f>
        <v>8.043289524776307</v>
      </c>
      <c r="E56" s="7">
        <v>26666.470263950003</v>
      </c>
      <c r="F56" s="4">
        <f aca="true" t="shared" si="24" ref="F56:F63">(E56-C56)/C56*100</f>
        <v>-4.012701064450416</v>
      </c>
      <c r="G56" s="7">
        <v>34295.528904980005</v>
      </c>
      <c r="H56" s="4">
        <f t="shared" si="20"/>
        <v>28.609180613392283</v>
      </c>
      <c r="I56" s="7">
        <v>44603.694282239994</v>
      </c>
      <c r="J56" s="4">
        <f t="shared" si="21"/>
        <v>30.05687827652413</v>
      </c>
      <c r="K56" s="7">
        <v>41824.10761988</v>
      </c>
      <c r="L56" s="4">
        <f t="shared" si="22"/>
        <v>-6.2317409064180405</v>
      </c>
      <c r="M56" s="7">
        <v>44701.00396568</v>
      </c>
      <c r="N56" s="4">
        <f aca="true" t="shared" si="25" ref="N56:N63">(M56-K56)/K56*100</f>
        <v>6.878560020806139</v>
      </c>
      <c r="O56" s="7">
        <v>41411.13257919</v>
      </c>
      <c r="P56" s="4">
        <f aca="true" t="shared" si="26" ref="P56:P63">(O56-M56)/M56*100</f>
        <v>-7.3597259448934444</v>
      </c>
    </row>
    <row r="57" spans="1:16" ht="36.75" customHeight="1">
      <c r="A57" s="61" t="s">
        <v>6</v>
      </c>
      <c r="B57" s="7">
        <v>0.02363636</v>
      </c>
      <c r="C57" s="7">
        <v>0.0094053</v>
      </c>
      <c r="D57" s="4">
        <f t="shared" si="23"/>
        <v>-60.20834003205231</v>
      </c>
      <c r="E57" s="7">
        <v>0</v>
      </c>
      <c r="F57" s="4">
        <f t="shared" si="24"/>
        <v>-100</v>
      </c>
      <c r="G57" s="7">
        <v>0</v>
      </c>
      <c r="H57" s="4" t="e">
        <f t="shared" si="20"/>
        <v>#DIV/0!</v>
      </c>
      <c r="I57" s="7">
        <v>0</v>
      </c>
      <c r="J57" s="4" t="e">
        <f t="shared" si="21"/>
        <v>#DIV/0!</v>
      </c>
      <c r="K57" s="7">
        <v>0</v>
      </c>
      <c r="L57" s="4" t="e">
        <f t="shared" si="22"/>
        <v>#DIV/0!</v>
      </c>
      <c r="M57" s="7">
        <v>0</v>
      </c>
      <c r="N57" s="4" t="e">
        <f t="shared" si="25"/>
        <v>#DIV/0!</v>
      </c>
      <c r="O57" s="7">
        <v>0</v>
      </c>
      <c r="P57" s="4" t="e">
        <f t="shared" si="26"/>
        <v>#DIV/0!</v>
      </c>
    </row>
    <row r="58" spans="1:16" ht="36.75" customHeight="1">
      <c r="A58" s="61" t="s">
        <v>7</v>
      </c>
      <c r="B58" s="7">
        <v>17153.333721089995</v>
      </c>
      <c r="C58" s="7">
        <v>17869.72127046</v>
      </c>
      <c r="D58" s="4">
        <f t="shared" si="23"/>
        <v>4.176375047663219</v>
      </c>
      <c r="E58" s="7">
        <v>18934.344790940002</v>
      </c>
      <c r="F58" s="4">
        <f t="shared" si="24"/>
        <v>5.957695166963272</v>
      </c>
      <c r="G58" s="7">
        <v>19178.176240470002</v>
      </c>
      <c r="H58" s="4">
        <f t="shared" si="20"/>
        <v>1.2877733675087206</v>
      </c>
      <c r="I58" s="7">
        <v>19064.58905658</v>
      </c>
      <c r="J58" s="4">
        <f t="shared" si="21"/>
        <v>-0.5922731257955024</v>
      </c>
      <c r="K58" s="7">
        <v>21618.85171302</v>
      </c>
      <c r="L58" s="4">
        <f t="shared" si="22"/>
        <v>13.397942378193653</v>
      </c>
      <c r="M58" s="7">
        <v>22751.81278331</v>
      </c>
      <c r="N58" s="4">
        <f t="shared" si="25"/>
        <v>5.2406163163960775</v>
      </c>
      <c r="O58" s="7">
        <v>30250.32804813</v>
      </c>
      <c r="P58" s="4">
        <f t="shared" si="26"/>
        <v>32.95788048291549</v>
      </c>
    </row>
    <row r="59" spans="1:16" ht="36.75" customHeight="1">
      <c r="A59" s="61" t="s">
        <v>8</v>
      </c>
      <c r="B59" s="7">
        <v>1768.42555805</v>
      </c>
      <c r="C59" s="7">
        <v>1204.4865538400002</v>
      </c>
      <c r="D59" s="4">
        <f t="shared" si="23"/>
        <v>-31.889326731504703</v>
      </c>
      <c r="E59" s="7">
        <v>1024.0004080200001</v>
      </c>
      <c r="F59" s="4">
        <f t="shared" si="24"/>
        <v>-14.984488224015093</v>
      </c>
      <c r="G59" s="7">
        <v>1032.97057343</v>
      </c>
      <c r="H59" s="4">
        <f t="shared" si="20"/>
        <v>0.8759923667749883</v>
      </c>
      <c r="I59" s="7">
        <v>1180.41608716</v>
      </c>
      <c r="J59" s="4">
        <f t="shared" si="21"/>
        <v>14.273931661035032</v>
      </c>
      <c r="K59" s="7">
        <v>1921.7301693100003</v>
      </c>
      <c r="L59" s="4">
        <f t="shared" si="22"/>
        <v>62.80108261939662</v>
      </c>
      <c r="M59" s="7">
        <v>2101.11511208</v>
      </c>
      <c r="N59" s="4">
        <f t="shared" si="25"/>
        <v>9.334554123923034</v>
      </c>
      <c r="O59" s="7">
        <v>2149.3082084300004</v>
      </c>
      <c r="P59" s="4">
        <f t="shared" si="26"/>
        <v>2.293691386679504</v>
      </c>
    </row>
    <row r="60" spans="1:16" ht="36.75" customHeight="1">
      <c r="A60" s="61" t="s">
        <v>9</v>
      </c>
      <c r="B60" s="7">
        <v>0</v>
      </c>
      <c r="C60" s="7">
        <v>0</v>
      </c>
      <c r="D60" s="4" t="e">
        <f t="shared" si="23"/>
        <v>#DIV/0!</v>
      </c>
      <c r="E60" s="7">
        <v>0</v>
      </c>
      <c r="F60" s="4" t="e">
        <f t="shared" si="24"/>
        <v>#DIV/0!</v>
      </c>
      <c r="G60" s="7">
        <v>0</v>
      </c>
      <c r="H60" s="4" t="e">
        <f t="shared" si="20"/>
        <v>#DIV/0!</v>
      </c>
      <c r="I60" s="7">
        <v>0</v>
      </c>
      <c r="J60" s="4" t="e">
        <f t="shared" si="21"/>
        <v>#DIV/0!</v>
      </c>
      <c r="K60" s="7">
        <v>0</v>
      </c>
      <c r="L60" s="4" t="e">
        <f t="shared" si="22"/>
        <v>#DIV/0!</v>
      </c>
      <c r="M60" s="7">
        <v>0</v>
      </c>
      <c r="N60" s="4" t="e">
        <f t="shared" si="25"/>
        <v>#DIV/0!</v>
      </c>
      <c r="O60" s="7">
        <v>0</v>
      </c>
      <c r="P60" s="4" t="e">
        <f t="shared" si="26"/>
        <v>#DIV/0!</v>
      </c>
    </row>
    <row r="61" spans="1:16" ht="36.75" customHeight="1">
      <c r="A61" s="61" t="s">
        <v>10</v>
      </c>
      <c r="B61" s="7">
        <v>312.8837692999999</v>
      </c>
      <c r="C61" s="7">
        <v>301.41212293</v>
      </c>
      <c r="D61" s="4">
        <f t="shared" si="23"/>
        <v>-3.6664242429912197</v>
      </c>
      <c r="E61" s="7">
        <v>276.69458572</v>
      </c>
      <c r="F61" s="4">
        <f t="shared" si="24"/>
        <v>-8.2005783210453</v>
      </c>
      <c r="G61" s="7">
        <v>293.77125152</v>
      </c>
      <c r="H61" s="4">
        <f t="shared" si="20"/>
        <v>6.171666046722239</v>
      </c>
      <c r="I61" s="7">
        <v>379.21337843999993</v>
      </c>
      <c r="J61" s="4">
        <f t="shared" si="21"/>
        <v>29.08457736348071</v>
      </c>
      <c r="K61" s="7">
        <v>489.89733390000004</v>
      </c>
      <c r="L61" s="4">
        <f t="shared" si="22"/>
        <v>29.1877770545252</v>
      </c>
      <c r="M61" s="7">
        <v>644.9947020099999</v>
      </c>
      <c r="N61" s="4">
        <f t="shared" si="25"/>
        <v>31.65915741473681</v>
      </c>
      <c r="O61" s="7">
        <v>462.08545490999995</v>
      </c>
      <c r="P61" s="4">
        <f t="shared" si="26"/>
        <v>-28.35825573915553</v>
      </c>
    </row>
    <row r="62" spans="1:16" ht="36.75" customHeight="1">
      <c r="A62" s="61" t="s">
        <v>11</v>
      </c>
      <c r="B62" s="7">
        <v>3.9576888100000005</v>
      </c>
      <c r="C62" s="7">
        <v>3.9784525400000006</v>
      </c>
      <c r="D62" s="4">
        <f t="shared" si="23"/>
        <v>0.5246428154617869</v>
      </c>
      <c r="E62" s="7">
        <v>3.05227072</v>
      </c>
      <c r="F62" s="4">
        <f t="shared" si="24"/>
        <v>-23.27995145569841</v>
      </c>
      <c r="G62" s="7">
        <v>3.88310479</v>
      </c>
      <c r="H62" s="4">
        <f t="shared" si="20"/>
        <v>27.220195920236062</v>
      </c>
      <c r="I62" s="7">
        <v>3.77666384</v>
      </c>
      <c r="J62" s="4">
        <f t="shared" si="21"/>
        <v>-2.7411299914983775</v>
      </c>
      <c r="K62" s="7">
        <v>3.6529288399999995</v>
      </c>
      <c r="L62" s="4">
        <f t="shared" si="22"/>
        <v>-3.2763043056540706</v>
      </c>
      <c r="M62" s="7">
        <v>3.7917500200000003</v>
      </c>
      <c r="N62" s="4">
        <f t="shared" si="25"/>
        <v>3.800270579593354</v>
      </c>
      <c r="O62" s="7">
        <v>3.981372220000001</v>
      </c>
      <c r="P62" s="4">
        <f t="shared" si="26"/>
        <v>5.000915118344234</v>
      </c>
    </row>
    <row r="63" spans="1:16" ht="36.75" customHeight="1">
      <c r="A63" s="3" t="s">
        <v>3</v>
      </c>
      <c r="B63" s="7">
        <f>SUM(B55:B62)</f>
        <v>56182.44951674999</v>
      </c>
      <c r="C63" s="7">
        <f>SUM(C55:C62)</f>
        <v>59041.977201259986</v>
      </c>
      <c r="D63" s="4">
        <f t="shared" si="23"/>
        <v>5.0897170007823656</v>
      </c>
      <c r="E63" s="7">
        <f>SUM(E55:E62)</f>
        <v>58474.99675449001</v>
      </c>
      <c r="F63" s="4">
        <f t="shared" si="24"/>
        <v>-0.9603005753639972</v>
      </c>
      <c r="G63" s="7">
        <f>SUM(G55:G62)</f>
        <v>67216.74592937999</v>
      </c>
      <c r="H63" s="4">
        <f t="shared" si="20"/>
        <v>14.94955050889977</v>
      </c>
      <c r="I63" s="7">
        <v>79504.73376828001</v>
      </c>
      <c r="J63" s="4">
        <f t="shared" si="21"/>
        <v>18.281140613099844</v>
      </c>
      <c r="K63" s="7">
        <f>SUM(K55:K62)</f>
        <v>82914.34221701001</v>
      </c>
      <c r="L63" s="4">
        <f t="shared" si="22"/>
        <v>4.288560299651398</v>
      </c>
      <c r="M63" s="7">
        <f>SUM(M55:M62)</f>
        <v>89062.96235423</v>
      </c>
      <c r="N63" s="4">
        <f t="shared" si="25"/>
        <v>7.415629157531431</v>
      </c>
      <c r="O63" s="7">
        <f>SUM(O55:O62)</f>
        <v>92299.30509647001</v>
      </c>
      <c r="P63" s="4">
        <f t="shared" si="26"/>
        <v>3.633769478010524</v>
      </c>
    </row>
    <row r="64" ht="36.75" customHeight="1">
      <c r="A64" s="1"/>
    </row>
    <row r="65" ht="36.75" customHeight="1">
      <c r="A65" s="1"/>
    </row>
    <row r="66" spans="1:16" ht="36.75" customHeight="1">
      <c r="A66" s="241" t="s">
        <v>122</v>
      </c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</row>
    <row r="67" spans="1:16" ht="36.75" customHeight="1">
      <c r="A67" s="241" t="s">
        <v>325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spans="1:16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6.75" customHeight="1">
      <c r="A69" s="56" t="s">
        <v>61</v>
      </c>
      <c r="B69" s="238" t="s">
        <v>317</v>
      </c>
      <c r="C69" s="238"/>
      <c r="D69" s="238"/>
      <c r="E69" s="238"/>
      <c r="F69" s="238"/>
      <c r="G69" s="238"/>
      <c r="H69" s="238"/>
      <c r="J69" s="17" t="s">
        <v>61</v>
      </c>
      <c r="L69" s="17" t="s">
        <v>61</v>
      </c>
      <c r="M69" s="17"/>
      <c r="N69" s="17"/>
      <c r="O69" s="17"/>
      <c r="P69" s="17" t="s">
        <v>0</v>
      </c>
    </row>
    <row r="70" spans="1:16" ht="36.75" customHeight="1">
      <c r="A70" s="3" t="s">
        <v>1</v>
      </c>
      <c r="B70" s="3">
        <v>2550</v>
      </c>
      <c r="C70" s="3">
        <v>2551</v>
      </c>
      <c r="D70" s="4" t="s">
        <v>2</v>
      </c>
      <c r="E70" s="3">
        <v>2552</v>
      </c>
      <c r="F70" s="4" t="s">
        <v>2</v>
      </c>
      <c r="G70" s="3">
        <v>2553</v>
      </c>
      <c r="H70" s="4" t="s">
        <v>2</v>
      </c>
      <c r="I70" s="3">
        <v>2554</v>
      </c>
      <c r="J70" s="4" t="s">
        <v>2</v>
      </c>
      <c r="K70" s="3">
        <v>2555</v>
      </c>
      <c r="L70" s="4" t="s">
        <v>2</v>
      </c>
      <c r="M70" s="3">
        <v>2556</v>
      </c>
      <c r="N70" s="4" t="s">
        <v>2</v>
      </c>
      <c r="O70" s="3">
        <v>2557</v>
      </c>
      <c r="P70" s="4" t="s">
        <v>2</v>
      </c>
    </row>
    <row r="71" spans="1:16" ht="36.75" customHeight="1">
      <c r="A71" s="61" t="s">
        <v>4</v>
      </c>
      <c r="B71" s="7">
        <v>4032.75965626</v>
      </c>
      <c r="C71" s="7">
        <v>4400.76498512</v>
      </c>
      <c r="D71" s="4">
        <f>(C71-B71)/B71*100</f>
        <v>9.125397004226382</v>
      </c>
      <c r="E71" s="7">
        <v>4138.22697056</v>
      </c>
      <c r="F71" s="4">
        <f aca="true" t="shared" si="27" ref="F71:F79">(E71-C71)/C71*100</f>
        <v>-5.965735853827725</v>
      </c>
      <c r="G71" s="7">
        <v>4875.885721119999</v>
      </c>
      <c r="H71" s="4">
        <f aca="true" t="shared" si="28" ref="H71:H79">(G71-E71)/E71*100</f>
        <v>17.825478298020382</v>
      </c>
      <c r="I71" s="7">
        <v>5985.85637311</v>
      </c>
      <c r="J71" s="4">
        <f aca="true" t="shared" si="29" ref="J71:J79">(I71-G71)/G71*100</f>
        <v>22.76449276040536</v>
      </c>
      <c r="K71" s="7">
        <v>6963.089249330001</v>
      </c>
      <c r="L71" s="4">
        <f>(K71-I71)/I71*100</f>
        <v>16.325698702193737</v>
      </c>
      <c r="M71" s="82">
        <v>7173.7009034699995</v>
      </c>
      <c r="N71" s="4">
        <f>(M71-K71)/K71*100</f>
        <v>3.0246869830120904</v>
      </c>
      <c r="O71" s="7">
        <v>6714.8485200800005</v>
      </c>
      <c r="P71" s="4">
        <f>(O71-M71)/M71*100</f>
        <v>-6.396313277684144</v>
      </c>
    </row>
    <row r="72" spans="1:16" ht="36.75" customHeight="1">
      <c r="A72" s="61" t="s">
        <v>5</v>
      </c>
      <c r="B72" s="7">
        <v>14281.385762079995</v>
      </c>
      <c r="C72" s="7">
        <v>17872.25590973</v>
      </c>
      <c r="D72" s="4">
        <f aca="true" t="shared" si="30" ref="D72:D79">(C72-B72)/B72*100</f>
        <v>25.143709493405748</v>
      </c>
      <c r="E72" s="7">
        <v>15977.911217930001</v>
      </c>
      <c r="F72" s="4">
        <f t="shared" si="27"/>
        <v>-10.599359707963231</v>
      </c>
      <c r="G72" s="7">
        <v>18720.94608801</v>
      </c>
      <c r="H72" s="4">
        <f t="shared" si="28"/>
        <v>17.167668743845798</v>
      </c>
      <c r="I72" s="7">
        <v>21698.933561950005</v>
      </c>
      <c r="J72" s="4">
        <f t="shared" si="29"/>
        <v>15.90724881071733</v>
      </c>
      <c r="K72" s="7">
        <v>22089.815009979997</v>
      </c>
      <c r="L72" s="4">
        <f aca="true" t="shared" si="31" ref="L72:L79">(K72-I72)/I72*100</f>
        <v>1.8013855239200267</v>
      </c>
      <c r="M72" s="82">
        <v>21596.166265379998</v>
      </c>
      <c r="N72" s="4">
        <f aca="true" t="shared" si="32" ref="N72:N79">(M72-K72)/K72*100</f>
        <v>-2.2347346248801663</v>
      </c>
      <c r="O72" s="7">
        <v>21065.491239590003</v>
      </c>
      <c r="P72" s="4">
        <f aca="true" t="shared" si="33" ref="P72:P79">(O72-M72)/M72*100</f>
        <v>-2.4572649574415437</v>
      </c>
    </row>
    <row r="73" spans="1:16" ht="36.75" customHeight="1">
      <c r="A73" s="61" t="s">
        <v>6</v>
      </c>
      <c r="B73" s="7">
        <v>0.90797914</v>
      </c>
      <c r="C73" s="7">
        <v>0</v>
      </c>
      <c r="D73" s="4">
        <f t="shared" si="30"/>
        <v>-100</v>
      </c>
      <c r="E73" s="7">
        <v>0</v>
      </c>
      <c r="F73" s="4" t="e">
        <f t="shared" si="27"/>
        <v>#DIV/0!</v>
      </c>
      <c r="G73" s="7">
        <v>0</v>
      </c>
      <c r="H73" s="4" t="e">
        <f t="shared" si="28"/>
        <v>#DIV/0!</v>
      </c>
      <c r="I73" s="7">
        <v>2.08578187</v>
      </c>
      <c r="J73" s="4" t="e">
        <f t="shared" si="29"/>
        <v>#DIV/0!</v>
      </c>
      <c r="K73" s="7">
        <v>0</v>
      </c>
      <c r="L73" s="4">
        <f t="shared" si="31"/>
        <v>-100</v>
      </c>
      <c r="M73" s="82">
        <v>0</v>
      </c>
      <c r="N73" s="4" t="e">
        <f t="shared" si="32"/>
        <v>#DIV/0!</v>
      </c>
      <c r="O73" s="7">
        <v>0.04056452</v>
      </c>
      <c r="P73" s="4" t="e">
        <f t="shared" si="33"/>
        <v>#DIV/0!</v>
      </c>
    </row>
    <row r="74" spans="1:16" ht="36.75" customHeight="1">
      <c r="A74" s="61" t="s">
        <v>7</v>
      </c>
      <c r="B74" s="7">
        <v>8713.82571652</v>
      </c>
      <c r="C74" s="7">
        <v>6618.23823209</v>
      </c>
      <c r="D74" s="4">
        <f t="shared" si="30"/>
        <v>-24.04899469652125</v>
      </c>
      <c r="E74" s="7">
        <v>6698.628639390001</v>
      </c>
      <c r="F74" s="4">
        <f t="shared" si="27"/>
        <v>1.2146798661645402</v>
      </c>
      <c r="G74" s="7">
        <v>8044.491678060001</v>
      </c>
      <c r="H74" s="4">
        <f t="shared" si="28"/>
        <v>20.091620406539786</v>
      </c>
      <c r="I74" s="7">
        <v>8622.74824382</v>
      </c>
      <c r="J74" s="4">
        <f t="shared" si="29"/>
        <v>7.188230020016024</v>
      </c>
      <c r="K74" s="7">
        <v>8872.1721849</v>
      </c>
      <c r="L74" s="4">
        <f t="shared" si="31"/>
        <v>2.892626967959599</v>
      </c>
      <c r="M74" s="82">
        <v>10889.606044729999</v>
      </c>
      <c r="N74" s="4">
        <f t="shared" si="32"/>
        <v>22.738894351752677</v>
      </c>
      <c r="O74" s="7">
        <v>10653.230287540002</v>
      </c>
      <c r="P74" s="4">
        <f t="shared" si="33"/>
        <v>-2.170654808071688</v>
      </c>
    </row>
    <row r="75" spans="1:16" ht="36.75" customHeight="1">
      <c r="A75" s="61" t="s">
        <v>8</v>
      </c>
      <c r="B75" s="7">
        <v>85.45254804</v>
      </c>
      <c r="C75" s="7">
        <v>94.69195986000001</v>
      </c>
      <c r="D75" s="4">
        <f t="shared" si="30"/>
        <v>10.812330389112661</v>
      </c>
      <c r="E75" s="7">
        <v>80.65524413</v>
      </c>
      <c r="F75" s="4">
        <f t="shared" si="27"/>
        <v>-14.823556034485916</v>
      </c>
      <c r="G75" s="7">
        <v>74.14081805000001</v>
      </c>
      <c r="H75" s="4">
        <f t="shared" si="28"/>
        <v>-8.076878509598274</v>
      </c>
      <c r="I75" s="7">
        <v>76.1806499</v>
      </c>
      <c r="J75" s="4">
        <f t="shared" si="29"/>
        <v>2.7512939614779426</v>
      </c>
      <c r="K75" s="7">
        <v>91.56829988999999</v>
      </c>
      <c r="L75" s="4">
        <f t="shared" si="31"/>
        <v>20.198895664711287</v>
      </c>
      <c r="M75" s="82">
        <v>96.84292763</v>
      </c>
      <c r="N75" s="4">
        <f t="shared" si="32"/>
        <v>5.760320707424258</v>
      </c>
      <c r="O75" s="7">
        <v>81.34604118</v>
      </c>
      <c r="P75" s="4">
        <f t="shared" si="33"/>
        <v>-16.002083816804582</v>
      </c>
    </row>
    <row r="76" spans="1:16" ht="36.75" customHeight="1">
      <c r="A76" s="61" t="s">
        <v>9</v>
      </c>
      <c r="B76" s="7">
        <v>0</v>
      </c>
      <c r="C76" s="7">
        <v>0</v>
      </c>
      <c r="D76" s="4" t="e">
        <f t="shared" si="30"/>
        <v>#DIV/0!</v>
      </c>
      <c r="E76" s="7">
        <v>0</v>
      </c>
      <c r="F76" s="4" t="e">
        <f t="shared" si="27"/>
        <v>#DIV/0!</v>
      </c>
      <c r="G76" s="7">
        <v>0</v>
      </c>
      <c r="H76" s="4" t="e">
        <f t="shared" si="28"/>
        <v>#DIV/0!</v>
      </c>
      <c r="I76" s="7">
        <v>0</v>
      </c>
      <c r="J76" s="4" t="e">
        <f t="shared" si="29"/>
        <v>#DIV/0!</v>
      </c>
      <c r="K76" s="7">
        <v>0</v>
      </c>
      <c r="L76" s="4" t="e">
        <f t="shared" si="31"/>
        <v>#DIV/0!</v>
      </c>
      <c r="M76" s="82">
        <v>0</v>
      </c>
      <c r="N76" s="4" t="e">
        <f t="shared" si="32"/>
        <v>#DIV/0!</v>
      </c>
      <c r="O76" s="7">
        <v>0</v>
      </c>
      <c r="P76" s="4" t="e">
        <f t="shared" si="33"/>
        <v>#DIV/0!</v>
      </c>
    </row>
    <row r="77" spans="1:16" ht="36.75" customHeight="1">
      <c r="A77" s="61" t="s">
        <v>10</v>
      </c>
      <c r="B77" s="7">
        <v>139.7376615</v>
      </c>
      <c r="C77" s="7">
        <v>210.04320373999997</v>
      </c>
      <c r="D77" s="4">
        <f t="shared" si="30"/>
        <v>50.3125223975499</v>
      </c>
      <c r="E77" s="7">
        <v>202.42048300000002</v>
      </c>
      <c r="F77" s="4">
        <f t="shared" si="27"/>
        <v>-3.6291203925053734</v>
      </c>
      <c r="G77" s="7">
        <v>202.87768699999998</v>
      </c>
      <c r="H77" s="4">
        <f t="shared" si="28"/>
        <v>0.22586844632712477</v>
      </c>
      <c r="I77" s="7">
        <v>227.614595</v>
      </c>
      <c r="J77" s="4">
        <f t="shared" si="29"/>
        <v>12.193015587761522</v>
      </c>
      <c r="K77" s="7">
        <v>246.48002574999998</v>
      </c>
      <c r="L77" s="4">
        <f t="shared" si="31"/>
        <v>8.288322086727334</v>
      </c>
      <c r="M77" s="82">
        <v>248.23004256000002</v>
      </c>
      <c r="N77" s="4">
        <f t="shared" si="32"/>
        <v>0.7100035001517903</v>
      </c>
      <c r="O77" s="7">
        <v>232.63896612</v>
      </c>
      <c r="P77" s="4">
        <f t="shared" si="33"/>
        <v>-6.280898266466471</v>
      </c>
    </row>
    <row r="78" spans="1:16" ht="36.75" customHeight="1">
      <c r="A78" s="61" t="s">
        <v>11</v>
      </c>
      <c r="B78" s="7">
        <v>1.5317274299999997</v>
      </c>
      <c r="C78" s="7">
        <v>1.5305770500000002</v>
      </c>
      <c r="D78" s="4">
        <f t="shared" si="30"/>
        <v>-0.07510344056445158</v>
      </c>
      <c r="E78" s="7">
        <v>1.4203328199999998</v>
      </c>
      <c r="F78" s="4">
        <f t="shared" si="27"/>
        <v>-7.202788647588854</v>
      </c>
      <c r="G78" s="7">
        <v>1.7009999999999998</v>
      </c>
      <c r="H78" s="4">
        <f t="shared" si="28"/>
        <v>19.760662856470503</v>
      </c>
      <c r="I78" s="7">
        <v>1.6348919999999998</v>
      </c>
      <c r="J78" s="4">
        <f t="shared" si="29"/>
        <v>-3.886419753086423</v>
      </c>
      <c r="K78" s="7">
        <v>1.9141113699999996</v>
      </c>
      <c r="L78" s="4">
        <f t="shared" si="31"/>
        <v>17.07876544750356</v>
      </c>
      <c r="M78" s="82">
        <v>1.9548296699999999</v>
      </c>
      <c r="N78" s="4">
        <f t="shared" si="32"/>
        <v>2.1272691149627416</v>
      </c>
      <c r="O78" s="7">
        <v>1.94748795</v>
      </c>
      <c r="P78" s="4">
        <f t="shared" si="33"/>
        <v>-0.3755682713778273</v>
      </c>
    </row>
    <row r="79" spans="1:16" ht="36.75" customHeight="1">
      <c r="A79" s="3" t="s">
        <v>3</v>
      </c>
      <c r="B79" s="7">
        <f>SUM(B71:B78)</f>
        <v>27255.601050969995</v>
      </c>
      <c r="C79" s="7">
        <f>SUM(C71:C78)</f>
        <v>29197.52486759</v>
      </c>
      <c r="D79" s="4">
        <f t="shared" si="30"/>
        <v>7.124861466046789</v>
      </c>
      <c r="E79" s="7">
        <f>SUM(E71:E78)</f>
        <v>27099.262887830002</v>
      </c>
      <c r="F79" s="4">
        <f t="shared" si="27"/>
        <v>-7.1864378548372185</v>
      </c>
      <c r="G79" s="7">
        <f>SUM(G71:G78)</f>
        <v>31920.042992240004</v>
      </c>
      <c r="H79" s="4">
        <f t="shared" si="28"/>
        <v>17.789340338754986</v>
      </c>
      <c r="I79" s="7">
        <v>36615.054097650005</v>
      </c>
      <c r="J79" s="4">
        <f t="shared" si="29"/>
        <v>14.708661597202088</v>
      </c>
      <c r="K79" s="7">
        <f>SUM(K71:K78)</f>
        <v>38265.03888122</v>
      </c>
      <c r="L79" s="4">
        <f t="shared" si="31"/>
        <v>4.506301640766649</v>
      </c>
      <c r="M79" s="82">
        <f>SUM(M71:M78)</f>
        <v>40006.50101343999</v>
      </c>
      <c r="N79" s="4">
        <f t="shared" si="32"/>
        <v>4.551052822984786</v>
      </c>
      <c r="O79" s="7">
        <f>SUM(O71:O78)</f>
        <v>38749.54310698</v>
      </c>
      <c r="P79" s="4">
        <f t="shared" si="33"/>
        <v>-3.141884130376012</v>
      </c>
    </row>
    <row r="80" ht="36.75" customHeight="1">
      <c r="A80" s="1"/>
    </row>
    <row r="81" ht="36.75" customHeight="1">
      <c r="A81" s="1"/>
    </row>
    <row r="82" spans="1:16" ht="36.75" customHeight="1">
      <c r="A82" s="241" t="s">
        <v>123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</row>
    <row r="83" spans="1:16" ht="36.75" customHeight="1">
      <c r="A83" s="241" t="s">
        <v>325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</row>
    <row r="84" spans="1:16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6.75" customHeight="1">
      <c r="A85" s="56" t="s">
        <v>61</v>
      </c>
      <c r="B85" s="238" t="s">
        <v>317</v>
      </c>
      <c r="C85" s="238"/>
      <c r="D85" s="238"/>
      <c r="E85" s="238"/>
      <c r="F85" s="238"/>
      <c r="G85" s="238"/>
      <c r="H85" s="238"/>
      <c r="J85" s="17" t="s">
        <v>61</v>
      </c>
      <c r="L85" s="17" t="s">
        <v>61</v>
      </c>
      <c r="M85" s="17"/>
      <c r="N85" s="17"/>
      <c r="O85" s="17"/>
      <c r="P85" s="17" t="s">
        <v>0</v>
      </c>
    </row>
    <row r="86" spans="1:16" ht="36.75" customHeight="1">
      <c r="A86" s="3" t="s">
        <v>1</v>
      </c>
      <c r="B86" s="3">
        <v>2550</v>
      </c>
      <c r="C86" s="3">
        <v>2551</v>
      </c>
      <c r="D86" s="4" t="s">
        <v>2</v>
      </c>
      <c r="E86" s="3">
        <v>2552</v>
      </c>
      <c r="F86" s="4" t="s">
        <v>2</v>
      </c>
      <c r="G86" s="3">
        <v>2553</v>
      </c>
      <c r="H86" s="4" t="s">
        <v>2</v>
      </c>
      <c r="I86" s="3">
        <v>2554</v>
      </c>
      <c r="J86" s="4" t="s">
        <v>2</v>
      </c>
      <c r="K86" s="3">
        <v>2555</v>
      </c>
      <c r="L86" s="4" t="s">
        <v>2</v>
      </c>
      <c r="M86" s="3">
        <v>2556</v>
      </c>
      <c r="N86" s="4" t="s">
        <v>2</v>
      </c>
      <c r="O86" s="3">
        <v>2557</v>
      </c>
      <c r="P86" s="4" t="s">
        <v>2</v>
      </c>
    </row>
    <row r="87" spans="1:16" ht="36.75" customHeight="1">
      <c r="A87" s="61" t="s">
        <v>4</v>
      </c>
      <c r="B87" s="7">
        <v>3056.2272348700003</v>
      </c>
      <c r="C87" s="7">
        <v>3333.992441760001</v>
      </c>
      <c r="D87" s="4">
        <f>(C87-B87)/B87*100</f>
        <v>9.088499824909638</v>
      </c>
      <c r="E87" s="7">
        <v>3466.06884144</v>
      </c>
      <c r="F87" s="4">
        <f aca="true" t="shared" si="34" ref="F87:F95">(E87-C87)/C87*100</f>
        <v>3.96150867127571</v>
      </c>
      <c r="G87" s="7">
        <v>4448.15353698</v>
      </c>
      <c r="H87" s="4">
        <f aca="true" t="shared" si="35" ref="H87:H95">(G87-E87)/E87*100</f>
        <v>28.33425244756497</v>
      </c>
      <c r="I87" s="7">
        <v>5613.7500937899995</v>
      </c>
      <c r="J87" s="4">
        <f aca="true" t="shared" si="36" ref="J87:J95">(I87-G87)/G87*100</f>
        <v>26.20405404444203</v>
      </c>
      <c r="K87" s="7">
        <v>5332.84209294</v>
      </c>
      <c r="L87" s="4">
        <f>(K87-I87)/I87*100</f>
        <v>-5.003927787251226</v>
      </c>
      <c r="M87" s="7">
        <v>5683.225581469998</v>
      </c>
      <c r="N87" s="4">
        <f>(M87-K87)/K87*100</f>
        <v>6.570295583922527</v>
      </c>
      <c r="O87" s="7">
        <v>5206.26450415</v>
      </c>
      <c r="P87" s="4">
        <f>(O87-M87)/M87*100</f>
        <v>-8.392436134773831</v>
      </c>
    </row>
    <row r="88" spans="1:16" ht="36.75" customHeight="1">
      <c r="A88" s="61" t="s">
        <v>5</v>
      </c>
      <c r="B88" s="7">
        <v>6574.822734519998</v>
      </c>
      <c r="C88" s="7">
        <v>8096.751098029999</v>
      </c>
      <c r="D88" s="4">
        <f aca="true" t="shared" si="37" ref="D88:D95">(C88-B88)/B88*100</f>
        <v>23.147823522592827</v>
      </c>
      <c r="E88" s="7">
        <v>9514.134215172799</v>
      </c>
      <c r="F88" s="4">
        <f t="shared" si="34"/>
        <v>17.50557847193375</v>
      </c>
      <c r="G88" s="7">
        <v>9984.730250469998</v>
      </c>
      <c r="H88" s="4">
        <f t="shared" si="35"/>
        <v>4.946283336498555</v>
      </c>
      <c r="I88" s="7">
        <v>11764.191137570002</v>
      </c>
      <c r="J88" s="4">
        <f t="shared" si="36"/>
        <v>17.821822347341246</v>
      </c>
      <c r="K88" s="7">
        <v>14573.740987566</v>
      </c>
      <c r="L88" s="4">
        <f aca="true" t="shared" si="38" ref="L88:L95">(K88-I88)/I88*100</f>
        <v>23.882218650999707</v>
      </c>
      <c r="M88" s="7">
        <v>12004.69679653</v>
      </c>
      <c r="N88" s="4">
        <f aca="true" t="shared" si="39" ref="N88:N95">(M88-K88)/K88*100</f>
        <v>-17.627897965442457</v>
      </c>
      <c r="O88" s="7">
        <v>11420.100897039998</v>
      </c>
      <c r="P88" s="4">
        <f aca="true" t="shared" si="40" ref="P88:P95">(O88-M88)/M88*100</f>
        <v>-4.869726486211469</v>
      </c>
    </row>
    <row r="89" spans="1:16" ht="36.75" customHeight="1">
      <c r="A89" s="61" t="s">
        <v>6</v>
      </c>
      <c r="B89" s="7">
        <v>0.00889913</v>
      </c>
      <c r="C89" s="7">
        <v>0.01007251</v>
      </c>
      <c r="D89" s="4">
        <f t="shared" si="37"/>
        <v>13.185333847241246</v>
      </c>
      <c r="E89" s="7">
        <v>0</v>
      </c>
      <c r="F89" s="4">
        <f t="shared" si="34"/>
        <v>-100</v>
      </c>
      <c r="G89" s="7">
        <v>0</v>
      </c>
      <c r="H89" s="4" t="e">
        <f t="shared" si="35"/>
        <v>#DIV/0!</v>
      </c>
      <c r="I89" s="7">
        <v>0</v>
      </c>
      <c r="J89" s="4" t="e">
        <f t="shared" si="36"/>
        <v>#DIV/0!</v>
      </c>
      <c r="K89" s="7">
        <v>0</v>
      </c>
      <c r="L89" s="4" t="e">
        <f t="shared" si="38"/>
        <v>#DIV/0!</v>
      </c>
      <c r="M89" s="7">
        <v>0</v>
      </c>
      <c r="N89" s="4" t="e">
        <f t="shared" si="39"/>
        <v>#DIV/0!</v>
      </c>
      <c r="O89" s="7">
        <v>0</v>
      </c>
      <c r="P89" s="4" t="e">
        <f t="shared" si="40"/>
        <v>#DIV/0!</v>
      </c>
    </row>
    <row r="90" spans="1:16" ht="36.75" customHeight="1">
      <c r="A90" s="61" t="s">
        <v>7</v>
      </c>
      <c r="B90" s="7">
        <v>3446.7422140799995</v>
      </c>
      <c r="C90" s="7">
        <v>3736.76122161</v>
      </c>
      <c r="D90" s="4">
        <f t="shared" si="37"/>
        <v>8.41429354203712</v>
      </c>
      <c r="E90" s="7">
        <v>3798.8957423399997</v>
      </c>
      <c r="F90" s="4">
        <f t="shared" si="34"/>
        <v>1.6627907710739058</v>
      </c>
      <c r="G90" s="7">
        <v>3792.4218467</v>
      </c>
      <c r="H90" s="4">
        <f t="shared" si="35"/>
        <v>-0.17041519639104302</v>
      </c>
      <c r="I90" s="7">
        <v>4280.7466505600005</v>
      </c>
      <c r="J90" s="4">
        <f t="shared" si="36"/>
        <v>12.876331368170957</v>
      </c>
      <c r="K90" s="7">
        <v>4412.46157832</v>
      </c>
      <c r="L90" s="4">
        <f t="shared" si="38"/>
        <v>3.0769148121103704</v>
      </c>
      <c r="M90" s="30">
        <v>4927.9126280400005</v>
      </c>
      <c r="N90" s="4">
        <f t="shared" si="39"/>
        <v>11.681711910027635</v>
      </c>
      <c r="O90" s="7">
        <v>6097.23748697</v>
      </c>
      <c r="P90" s="4">
        <f t="shared" si="40"/>
        <v>23.728603715019187</v>
      </c>
    </row>
    <row r="91" spans="1:16" ht="36.75" customHeight="1">
      <c r="A91" s="61" t="s">
        <v>8</v>
      </c>
      <c r="B91" s="7">
        <v>650.6113705199998</v>
      </c>
      <c r="C91" s="7">
        <v>451.32027268</v>
      </c>
      <c r="D91" s="4">
        <f t="shared" si="37"/>
        <v>-30.63135796116148</v>
      </c>
      <c r="E91" s="7">
        <v>348.66464339</v>
      </c>
      <c r="F91" s="4">
        <f t="shared" si="34"/>
        <v>-22.745627773469426</v>
      </c>
      <c r="G91" s="7">
        <v>418.2887179</v>
      </c>
      <c r="H91" s="4">
        <f t="shared" si="35"/>
        <v>19.968779694166404</v>
      </c>
      <c r="I91" s="7">
        <v>517.5438219299999</v>
      </c>
      <c r="J91" s="4">
        <f t="shared" si="36"/>
        <v>23.7288503807384</v>
      </c>
      <c r="K91" s="7">
        <v>215.50756267</v>
      </c>
      <c r="L91" s="4">
        <f t="shared" si="38"/>
        <v>-58.35955265269338</v>
      </c>
      <c r="M91" s="30">
        <v>202.77596562000002</v>
      </c>
      <c r="N91" s="4">
        <f t="shared" si="39"/>
        <v>-5.907726342530017</v>
      </c>
      <c r="O91" s="7">
        <v>271.46899717</v>
      </c>
      <c r="P91" s="4">
        <f t="shared" si="40"/>
        <v>33.876318300330524</v>
      </c>
    </row>
    <row r="92" spans="1:16" ht="36.75" customHeight="1">
      <c r="A92" s="61" t="s">
        <v>9</v>
      </c>
      <c r="B92" s="7">
        <v>0</v>
      </c>
      <c r="C92" s="7">
        <v>0</v>
      </c>
      <c r="D92" s="4" t="e">
        <f t="shared" si="37"/>
        <v>#DIV/0!</v>
      </c>
      <c r="E92" s="7">
        <v>0</v>
      </c>
      <c r="F92" s="4" t="e">
        <f t="shared" si="34"/>
        <v>#DIV/0!</v>
      </c>
      <c r="G92" s="7">
        <v>0</v>
      </c>
      <c r="H92" s="4" t="e">
        <f t="shared" si="35"/>
        <v>#DIV/0!</v>
      </c>
      <c r="I92" s="7">
        <v>0</v>
      </c>
      <c r="J92" s="4" t="e">
        <f t="shared" si="36"/>
        <v>#DIV/0!</v>
      </c>
      <c r="K92" s="7">
        <v>0</v>
      </c>
      <c r="L92" s="4" t="e">
        <f t="shared" si="38"/>
        <v>#DIV/0!</v>
      </c>
      <c r="M92" s="30">
        <v>0</v>
      </c>
      <c r="N92" s="4" t="e">
        <f t="shared" si="39"/>
        <v>#DIV/0!</v>
      </c>
      <c r="O92" s="7">
        <v>0</v>
      </c>
      <c r="P92" s="4" t="e">
        <f t="shared" si="40"/>
        <v>#DIV/0!</v>
      </c>
    </row>
    <row r="93" spans="1:16" ht="36.75" customHeight="1">
      <c r="A93" s="61" t="s">
        <v>10</v>
      </c>
      <c r="B93" s="7">
        <v>86.49169193</v>
      </c>
      <c r="C93" s="7">
        <v>76.36044107</v>
      </c>
      <c r="D93" s="4">
        <f t="shared" si="37"/>
        <v>-11.713553792194856</v>
      </c>
      <c r="E93" s="7">
        <v>77.61834885</v>
      </c>
      <c r="F93" s="4">
        <f t="shared" si="34"/>
        <v>1.6473291175032374</v>
      </c>
      <c r="G93" s="7">
        <v>120.78978973000001</v>
      </c>
      <c r="H93" s="4">
        <f t="shared" si="35"/>
        <v>55.620148482455136</v>
      </c>
      <c r="I93" s="7">
        <v>143.64117978</v>
      </c>
      <c r="J93" s="4">
        <f t="shared" si="36"/>
        <v>18.918312633111974</v>
      </c>
      <c r="K93" s="7">
        <v>144.89974623</v>
      </c>
      <c r="L93" s="4">
        <f t="shared" si="38"/>
        <v>0.8761877700584407</v>
      </c>
      <c r="M93" s="30">
        <v>151.04075543000002</v>
      </c>
      <c r="N93" s="4">
        <f t="shared" si="39"/>
        <v>4.2381090096958225</v>
      </c>
      <c r="O93" s="7">
        <v>124.82590981</v>
      </c>
      <c r="P93" s="4">
        <f t="shared" si="40"/>
        <v>-17.35614043068615</v>
      </c>
    </row>
    <row r="94" spans="1:16" ht="36.75" customHeight="1">
      <c r="A94" s="61" t="s">
        <v>11</v>
      </c>
      <c r="B94" s="7">
        <v>2.7901214100000002</v>
      </c>
      <c r="C94" s="7">
        <v>2.7217790099999997</v>
      </c>
      <c r="D94" s="4">
        <f t="shared" si="37"/>
        <v>-2.449441796871505</v>
      </c>
      <c r="E94" s="7">
        <v>2.44931102</v>
      </c>
      <c r="F94" s="4">
        <f t="shared" si="34"/>
        <v>-10.010658065880213</v>
      </c>
      <c r="G94" s="7">
        <v>2.3208327500000006</v>
      </c>
      <c r="H94" s="4">
        <f t="shared" si="35"/>
        <v>-5.245486136750389</v>
      </c>
      <c r="I94" s="7">
        <v>2.6207491099999998</v>
      </c>
      <c r="J94" s="4">
        <f t="shared" si="36"/>
        <v>12.922790752586508</v>
      </c>
      <c r="K94" s="7">
        <v>85.81064771000001</v>
      </c>
      <c r="L94" s="4">
        <f t="shared" si="38"/>
        <v>3174.2793799899455</v>
      </c>
      <c r="M94" s="30">
        <v>2.27095072</v>
      </c>
      <c r="N94" s="4">
        <f t="shared" si="39"/>
        <v>-97.35353271347542</v>
      </c>
      <c r="O94" s="7">
        <v>2.16103656</v>
      </c>
      <c r="P94" s="4">
        <f t="shared" si="40"/>
        <v>-4.840006391684281</v>
      </c>
    </row>
    <row r="95" spans="1:16" ht="36.75" customHeight="1">
      <c r="A95" s="3" t="s">
        <v>3</v>
      </c>
      <c r="B95" s="7">
        <f>SUM(B87:B94)</f>
        <v>13817.694266459997</v>
      </c>
      <c r="C95" s="7">
        <f>SUM(C87:C94)</f>
        <v>15697.917326670004</v>
      </c>
      <c r="D95" s="4">
        <f t="shared" si="37"/>
        <v>13.607357522549288</v>
      </c>
      <c r="E95" s="7">
        <f>SUM(E87:E94)</f>
        <v>17207.831102212793</v>
      </c>
      <c r="F95" s="4">
        <f t="shared" si="34"/>
        <v>9.618561138537267</v>
      </c>
      <c r="G95" s="7">
        <f>SUM(G87:G94)</f>
        <v>18766.704974529996</v>
      </c>
      <c r="H95" s="4">
        <f t="shared" si="35"/>
        <v>9.059095612094564</v>
      </c>
      <c r="I95" s="7">
        <v>22322.49363274</v>
      </c>
      <c r="J95" s="4">
        <f t="shared" si="36"/>
        <v>18.947325399082516</v>
      </c>
      <c r="K95" s="7">
        <f>SUM(K87:K94)</f>
        <v>24765.262615436</v>
      </c>
      <c r="L95" s="4">
        <f t="shared" si="38"/>
        <v>10.943082896049015</v>
      </c>
      <c r="M95" s="30">
        <f>SUM(M87:M94)</f>
        <v>22971.92267781</v>
      </c>
      <c r="N95" s="4">
        <f t="shared" si="39"/>
        <v>-7.241352395383956</v>
      </c>
      <c r="O95" s="7">
        <f>SUM(O87:O94)</f>
        <v>23122.058831699997</v>
      </c>
      <c r="P95" s="4">
        <f t="shared" si="40"/>
        <v>0.6535637264486531</v>
      </c>
    </row>
    <row r="96" spans="1:13" ht="36.75" customHeight="1">
      <c r="A96" s="1"/>
      <c r="M96" s="118"/>
    </row>
    <row r="97" spans="1:13" ht="36.75" customHeight="1">
      <c r="A97" s="1"/>
      <c r="M97" s="118"/>
    </row>
    <row r="98" spans="1:16" ht="36.75" customHeight="1">
      <c r="A98" s="241" t="s">
        <v>124</v>
      </c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3"/>
      <c r="N98" s="241"/>
      <c r="O98" s="241"/>
      <c r="P98" s="241"/>
    </row>
    <row r="99" spans="1:16" ht="36.75" customHeight="1">
      <c r="A99" s="241" t="s">
        <v>325</v>
      </c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</row>
    <row r="100" spans="1:16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36.75" customHeight="1">
      <c r="B101" s="238" t="s">
        <v>61</v>
      </c>
      <c r="C101" s="238"/>
      <c r="D101" s="238"/>
      <c r="E101" s="238"/>
      <c r="F101" s="238"/>
      <c r="G101" s="238"/>
      <c r="H101" s="238"/>
      <c r="J101" s="17" t="s">
        <v>61</v>
      </c>
      <c r="L101" s="17" t="s">
        <v>61</v>
      </c>
      <c r="M101" s="17"/>
      <c r="N101" s="17"/>
      <c r="O101" s="17"/>
      <c r="P101" s="17" t="s">
        <v>0</v>
      </c>
    </row>
    <row r="102" spans="1:16" ht="36.75" customHeight="1">
      <c r="A102" s="3" t="s">
        <v>1</v>
      </c>
      <c r="B102" s="3">
        <v>2550</v>
      </c>
      <c r="C102" s="3">
        <v>2551</v>
      </c>
      <c r="D102" s="4" t="s">
        <v>2</v>
      </c>
      <c r="E102" s="3">
        <v>2552</v>
      </c>
      <c r="F102" s="4" t="s">
        <v>2</v>
      </c>
      <c r="G102" s="3">
        <v>2553</v>
      </c>
      <c r="H102" s="4" t="s">
        <v>2</v>
      </c>
      <c r="I102" s="3">
        <v>2554</v>
      </c>
      <c r="J102" s="4" t="s">
        <v>2</v>
      </c>
      <c r="K102" s="3">
        <v>2555</v>
      </c>
      <c r="L102" s="4" t="s">
        <v>2</v>
      </c>
      <c r="M102" s="3">
        <v>2556</v>
      </c>
      <c r="N102" s="4" t="s">
        <v>2</v>
      </c>
      <c r="O102" s="3">
        <v>2557</v>
      </c>
      <c r="P102" s="4" t="s">
        <v>2</v>
      </c>
    </row>
    <row r="103" spans="1:16" ht="36.75" customHeight="1">
      <c r="A103" s="61" t="s">
        <v>4</v>
      </c>
      <c r="B103" s="7">
        <v>3531.7908366100005</v>
      </c>
      <c r="C103" s="7">
        <v>3745.2165902999996</v>
      </c>
      <c r="D103" s="4">
        <f>(C103-B103)/B103*100</f>
        <v>6.042989620949817</v>
      </c>
      <c r="E103" s="7">
        <v>3789.4572305899997</v>
      </c>
      <c r="F103" s="4">
        <f>(E103-C103)/C103*100</f>
        <v>1.1812571909614533</v>
      </c>
      <c r="G103" s="7">
        <v>4091.464410660001</v>
      </c>
      <c r="H103" s="4">
        <f aca="true" t="shared" si="41" ref="H103:H111">(G103-E103)/E103*100</f>
        <v>7.969668522237949</v>
      </c>
      <c r="I103" s="7">
        <v>4633.32068309</v>
      </c>
      <c r="J103" s="4">
        <f aca="true" t="shared" si="42" ref="J103:J111">(I103-G103)/G103*100</f>
        <v>13.24357780109815</v>
      </c>
      <c r="K103" s="7">
        <v>4997.95900176</v>
      </c>
      <c r="L103" s="4">
        <f aca="true" t="shared" si="43" ref="L103:L111">(K103-I103)/I103*100</f>
        <v>7.869913256831171</v>
      </c>
      <c r="M103" s="7">
        <v>5556.51149965</v>
      </c>
      <c r="N103" s="4">
        <f>(M103-K103)/K103*100</f>
        <v>11.175611838618696</v>
      </c>
      <c r="O103" s="7">
        <v>4776.13326835</v>
      </c>
      <c r="P103" s="4">
        <f>(O103-M103)/M103*100</f>
        <v>-14.044391545831491</v>
      </c>
    </row>
    <row r="104" spans="1:16" ht="36.75" customHeight="1">
      <c r="A104" s="61" t="s">
        <v>5</v>
      </c>
      <c r="B104" s="7">
        <v>9179.670221190001</v>
      </c>
      <c r="C104" s="7">
        <v>8953.21186299</v>
      </c>
      <c r="D104" s="4">
        <f aca="true" t="shared" si="44" ref="D104:D111">(C104-B104)/B104*100</f>
        <v>-2.4669552690166747</v>
      </c>
      <c r="E104" s="7">
        <v>8681.31822231</v>
      </c>
      <c r="F104" s="4">
        <f aca="true" t="shared" si="45" ref="F104:F111">(E104-C104)/C104*100</f>
        <v>-3.0368279544900565</v>
      </c>
      <c r="G104" s="7">
        <v>9761.21115233</v>
      </c>
      <c r="H104" s="4">
        <f t="shared" si="41"/>
        <v>12.439273649073224</v>
      </c>
      <c r="I104" s="7">
        <v>17740.628124749997</v>
      </c>
      <c r="J104" s="4">
        <f t="shared" si="42"/>
        <v>81.74617727140667</v>
      </c>
      <c r="K104" s="7">
        <v>11088.22476914</v>
      </c>
      <c r="L104" s="4">
        <f t="shared" si="43"/>
        <v>-37.49812751178303</v>
      </c>
      <c r="M104" s="7">
        <v>9796.58907913</v>
      </c>
      <c r="N104" s="4">
        <f aca="true" t="shared" si="46" ref="N104:N111">(M104-K104)/K104*100</f>
        <v>-11.648714892620083</v>
      </c>
      <c r="O104" s="7">
        <v>9466.12646988</v>
      </c>
      <c r="P104" s="4">
        <f aca="true" t="shared" si="47" ref="P104:P111">(O104-M104)/M104*100</f>
        <v>-3.3732415086593326</v>
      </c>
    </row>
    <row r="105" spans="1:16" ht="36.75" customHeight="1">
      <c r="A105" s="61" t="s">
        <v>6</v>
      </c>
      <c r="B105" s="7">
        <v>0.5086722600000001</v>
      </c>
      <c r="C105" s="7">
        <v>0.5499565200000002</v>
      </c>
      <c r="D105" s="4">
        <f t="shared" si="44"/>
        <v>8.116082445698938</v>
      </c>
      <c r="E105" s="7">
        <v>0.55574889</v>
      </c>
      <c r="F105" s="4">
        <f t="shared" si="45"/>
        <v>1.053241445341875</v>
      </c>
      <c r="G105" s="7">
        <v>0</v>
      </c>
      <c r="H105" s="4">
        <f t="shared" si="41"/>
        <v>-100</v>
      </c>
      <c r="I105" s="7">
        <v>0</v>
      </c>
      <c r="J105" s="4" t="e">
        <f t="shared" si="42"/>
        <v>#DIV/0!</v>
      </c>
      <c r="K105" s="7">
        <v>0</v>
      </c>
      <c r="L105" s="4" t="e">
        <f t="shared" si="43"/>
        <v>#DIV/0!</v>
      </c>
      <c r="M105" s="7">
        <v>0</v>
      </c>
      <c r="N105" s="4" t="e">
        <f t="shared" si="46"/>
        <v>#DIV/0!</v>
      </c>
      <c r="O105" s="7">
        <v>0</v>
      </c>
      <c r="P105" s="4" t="e">
        <f t="shared" si="47"/>
        <v>#DIV/0!</v>
      </c>
    </row>
    <row r="106" spans="1:16" ht="36.75" customHeight="1">
      <c r="A106" s="61" t="s">
        <v>7</v>
      </c>
      <c r="B106" s="7">
        <v>4257.00982246</v>
      </c>
      <c r="C106" s="7">
        <v>4202.548398849999</v>
      </c>
      <c r="D106" s="4">
        <f t="shared" si="44"/>
        <v>-1.2793351643837392</v>
      </c>
      <c r="E106" s="7">
        <v>4214.96123478</v>
      </c>
      <c r="F106" s="4">
        <f t="shared" si="45"/>
        <v>0.29536449677528664</v>
      </c>
      <c r="G106" s="7">
        <v>4128.635717559</v>
      </c>
      <c r="H106" s="4">
        <f t="shared" si="41"/>
        <v>-2.048073811656441</v>
      </c>
      <c r="I106" s="7">
        <v>4571.206377619999</v>
      </c>
      <c r="J106" s="4">
        <f t="shared" si="42"/>
        <v>10.719537647236727</v>
      </c>
      <c r="K106" s="7">
        <v>5197.943300459999</v>
      </c>
      <c r="L106" s="4">
        <f t="shared" si="43"/>
        <v>13.710536586324729</v>
      </c>
      <c r="M106" s="7">
        <v>6087.57633715285</v>
      </c>
      <c r="N106" s="4">
        <f t="shared" si="46"/>
        <v>17.115096977185615</v>
      </c>
      <c r="O106" s="7">
        <v>6864.601719699999</v>
      </c>
      <c r="P106" s="4">
        <f t="shared" si="47"/>
        <v>12.764117269543146</v>
      </c>
    </row>
    <row r="107" spans="1:16" ht="36.75" customHeight="1">
      <c r="A107" s="61" t="s">
        <v>8</v>
      </c>
      <c r="B107" s="7">
        <v>119.70199147999999</v>
      </c>
      <c r="C107" s="7">
        <v>90.53336128</v>
      </c>
      <c r="D107" s="4">
        <f t="shared" si="44"/>
        <v>-24.367706701749853</v>
      </c>
      <c r="E107" s="7">
        <v>60.57549368999999</v>
      </c>
      <c r="F107" s="4">
        <f t="shared" si="45"/>
        <v>-33.09041790390046</v>
      </c>
      <c r="G107" s="7">
        <v>49.0063632</v>
      </c>
      <c r="H107" s="4">
        <f t="shared" si="41"/>
        <v>-19.098697815334283</v>
      </c>
      <c r="I107" s="7">
        <v>77.49680846000001</v>
      </c>
      <c r="J107" s="4">
        <f t="shared" si="42"/>
        <v>58.13621619651222</v>
      </c>
      <c r="K107" s="7">
        <v>65.69842063</v>
      </c>
      <c r="L107" s="4">
        <f t="shared" si="43"/>
        <v>-15.224353188802283</v>
      </c>
      <c r="M107" s="7">
        <v>84.94819641</v>
      </c>
      <c r="N107" s="4">
        <f t="shared" si="46"/>
        <v>29.300210865662617</v>
      </c>
      <c r="O107" s="7">
        <v>74.01852501</v>
      </c>
      <c r="P107" s="4">
        <f t="shared" si="47"/>
        <v>-12.866278345979529</v>
      </c>
    </row>
    <row r="108" spans="1:16" ht="36.75" customHeight="1">
      <c r="A108" s="61" t="s">
        <v>9</v>
      </c>
      <c r="B108" s="7">
        <v>0</v>
      </c>
      <c r="C108" s="7">
        <v>0</v>
      </c>
      <c r="D108" s="4" t="e">
        <f t="shared" si="44"/>
        <v>#DIV/0!</v>
      </c>
      <c r="E108" s="7">
        <v>0</v>
      </c>
      <c r="F108" s="4" t="e">
        <f t="shared" si="45"/>
        <v>#DIV/0!</v>
      </c>
      <c r="G108" s="7">
        <v>0</v>
      </c>
      <c r="H108" s="4" t="e">
        <f t="shared" si="41"/>
        <v>#DIV/0!</v>
      </c>
      <c r="I108" s="7">
        <v>0</v>
      </c>
      <c r="J108" s="4" t="e">
        <f t="shared" si="42"/>
        <v>#DIV/0!</v>
      </c>
      <c r="K108" s="7">
        <v>0</v>
      </c>
      <c r="L108" s="4" t="e">
        <f t="shared" si="43"/>
        <v>#DIV/0!</v>
      </c>
      <c r="M108" s="7">
        <v>0</v>
      </c>
      <c r="N108" s="4" t="e">
        <f t="shared" si="46"/>
        <v>#DIV/0!</v>
      </c>
      <c r="O108" s="7">
        <v>0</v>
      </c>
      <c r="P108" s="4" t="e">
        <f t="shared" si="47"/>
        <v>#DIV/0!</v>
      </c>
    </row>
    <row r="109" spans="1:16" ht="36.75" customHeight="1">
      <c r="A109" s="61" t="s">
        <v>10</v>
      </c>
      <c r="B109" s="7">
        <v>64.20145601</v>
      </c>
      <c r="C109" s="7">
        <v>49.054778999999996</v>
      </c>
      <c r="D109" s="4">
        <f t="shared" si="44"/>
        <v>-23.59241978506027</v>
      </c>
      <c r="E109" s="7">
        <v>52.23573671</v>
      </c>
      <c r="F109" s="4">
        <f t="shared" si="45"/>
        <v>6.484501153292325</v>
      </c>
      <c r="G109" s="7">
        <v>51.776050940000005</v>
      </c>
      <c r="H109" s="4">
        <f t="shared" si="41"/>
        <v>-0.8800216077205069</v>
      </c>
      <c r="I109" s="7">
        <v>59.33961848</v>
      </c>
      <c r="J109" s="4">
        <f t="shared" si="42"/>
        <v>14.6082356662638</v>
      </c>
      <c r="K109" s="7">
        <v>45.2536691</v>
      </c>
      <c r="L109" s="4">
        <f t="shared" si="43"/>
        <v>-23.737849586524668</v>
      </c>
      <c r="M109" s="7">
        <v>54.50160342000001</v>
      </c>
      <c r="N109" s="4">
        <f t="shared" si="46"/>
        <v>20.43576687575153</v>
      </c>
      <c r="O109" s="7">
        <v>63.332253890000004</v>
      </c>
      <c r="P109" s="4">
        <f t="shared" si="47"/>
        <v>16.202551697331316</v>
      </c>
    </row>
    <row r="110" spans="1:16" ht="36.75" customHeight="1">
      <c r="A110" s="61" t="s">
        <v>11</v>
      </c>
      <c r="B110" s="7">
        <v>2.3041034199999997</v>
      </c>
      <c r="C110" s="7">
        <v>2.23022221</v>
      </c>
      <c r="D110" s="4">
        <f t="shared" si="44"/>
        <v>-3.2065058086672047</v>
      </c>
      <c r="E110" s="7">
        <v>2.04801476</v>
      </c>
      <c r="F110" s="4">
        <f t="shared" si="45"/>
        <v>-8.16992357008228</v>
      </c>
      <c r="G110" s="7">
        <v>2.48495673</v>
      </c>
      <c r="H110" s="4">
        <f t="shared" si="41"/>
        <v>21.33490336759096</v>
      </c>
      <c r="I110" s="7">
        <v>2.60962212</v>
      </c>
      <c r="J110" s="4">
        <f t="shared" si="42"/>
        <v>5.016803250332657</v>
      </c>
      <c r="K110" s="7">
        <v>15.428262089999995</v>
      </c>
      <c r="L110" s="4">
        <f t="shared" si="43"/>
        <v>491.2067487380125</v>
      </c>
      <c r="M110" s="7">
        <v>2.8851909499999997</v>
      </c>
      <c r="N110" s="4">
        <f t="shared" si="46"/>
        <v>-81.29931334346419</v>
      </c>
      <c r="O110" s="7">
        <v>3.02679061</v>
      </c>
      <c r="P110" s="4">
        <f t="shared" si="47"/>
        <v>4.907808961483131</v>
      </c>
    </row>
    <row r="111" spans="1:16" ht="36.75" customHeight="1">
      <c r="A111" s="3" t="s">
        <v>3</v>
      </c>
      <c r="B111" s="7">
        <f>SUM(B103:B110)</f>
        <v>17155.187103430002</v>
      </c>
      <c r="C111" s="7">
        <f>SUM(C103:C110)</f>
        <v>17043.345171149995</v>
      </c>
      <c r="D111" s="4">
        <f t="shared" si="44"/>
        <v>-0.6519423635877786</v>
      </c>
      <c r="E111" s="7">
        <f>SUM(E103:E110)</f>
        <v>16801.15168173</v>
      </c>
      <c r="F111" s="4">
        <f t="shared" si="45"/>
        <v>-1.4210443254412652</v>
      </c>
      <c r="G111" s="7">
        <f>SUM(G103:G110)</f>
        <v>18084.578651419</v>
      </c>
      <c r="H111" s="4">
        <f t="shared" si="41"/>
        <v>7.638922581031345</v>
      </c>
      <c r="I111" s="7">
        <v>27084.601234519996</v>
      </c>
      <c r="J111" s="4">
        <f t="shared" si="42"/>
        <v>49.76628295619601</v>
      </c>
      <c r="K111" s="7">
        <f>SUM(K103:K110)</f>
        <v>21410.50742318</v>
      </c>
      <c r="L111" s="4">
        <f t="shared" si="43"/>
        <v>-20.949519478648345</v>
      </c>
      <c r="M111" s="7">
        <f>SUM(M103:M110)</f>
        <v>21583.011906712854</v>
      </c>
      <c r="N111" s="4">
        <f t="shared" si="46"/>
        <v>0.8057001178126872</v>
      </c>
      <c r="O111" s="7">
        <f>SUM(O103:O110)</f>
        <v>21247.239027440002</v>
      </c>
      <c r="P111" s="4">
        <f t="shared" si="47"/>
        <v>-1.555727628396565</v>
      </c>
    </row>
    <row r="112" spans="1:16" ht="36.75" customHeight="1">
      <c r="A112" s="62"/>
      <c r="B112" s="12"/>
      <c r="C112" s="12"/>
      <c r="D112" s="12"/>
      <c r="E112" s="12"/>
      <c r="F112" s="13"/>
      <c r="G112" s="12"/>
      <c r="H112" s="55"/>
      <c r="I112" s="12"/>
      <c r="J112" s="55"/>
      <c r="K112" s="12"/>
      <c r="L112" s="55"/>
      <c r="M112" s="13"/>
      <c r="N112" s="13"/>
      <c r="O112" s="13"/>
      <c r="P112" s="55"/>
    </row>
    <row r="113" spans="1:16" ht="36.75" customHeight="1">
      <c r="A113" s="62"/>
      <c r="B113" s="12"/>
      <c r="C113" s="12"/>
      <c r="D113" s="12"/>
      <c r="E113" s="12"/>
      <c r="F113" s="13"/>
      <c r="G113" s="12"/>
      <c r="H113" s="13"/>
      <c r="I113" s="12"/>
      <c r="J113" s="13"/>
      <c r="K113" s="12"/>
      <c r="L113" s="13"/>
      <c r="M113" s="13"/>
      <c r="N113" s="13"/>
      <c r="O113" s="13"/>
      <c r="P113" s="13"/>
    </row>
    <row r="114" spans="1:16" ht="35.25" customHeight="1">
      <c r="A114" s="241" t="s">
        <v>199</v>
      </c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</row>
    <row r="115" spans="1:16" ht="36.75" customHeight="1">
      <c r="A115" s="241" t="s">
        <v>325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</row>
    <row r="116" spans="1:16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36.75" customHeight="1">
      <c r="B117" s="238" t="s">
        <v>61</v>
      </c>
      <c r="C117" s="238"/>
      <c r="D117" s="238"/>
      <c r="E117" s="238"/>
      <c r="F117" s="238"/>
      <c r="G117" s="238"/>
      <c r="H117" s="238"/>
      <c r="J117" s="17" t="s">
        <v>61</v>
      </c>
      <c r="L117" s="17" t="s">
        <v>61</v>
      </c>
      <c r="M117" s="17"/>
      <c r="N117" s="17"/>
      <c r="O117" s="17"/>
      <c r="P117" s="17" t="s">
        <v>0</v>
      </c>
    </row>
    <row r="118" spans="1:16" ht="36.75" customHeight="1">
      <c r="A118" s="3" t="s">
        <v>1</v>
      </c>
      <c r="B118" s="3">
        <v>2550</v>
      </c>
      <c r="C118" s="3">
        <v>2551</v>
      </c>
      <c r="D118" s="4" t="s">
        <v>2</v>
      </c>
      <c r="E118" s="3">
        <v>2552</v>
      </c>
      <c r="F118" s="4" t="s">
        <v>2</v>
      </c>
      <c r="G118" s="3">
        <v>2553</v>
      </c>
      <c r="H118" s="4" t="s">
        <v>2</v>
      </c>
      <c r="I118" s="3">
        <v>2554</v>
      </c>
      <c r="J118" s="4" t="s">
        <v>2</v>
      </c>
      <c r="K118" s="3">
        <v>2555</v>
      </c>
      <c r="L118" s="4" t="s">
        <v>2</v>
      </c>
      <c r="M118" s="3">
        <v>2556</v>
      </c>
      <c r="N118" s="4" t="s">
        <v>2</v>
      </c>
      <c r="O118" s="3">
        <v>2557</v>
      </c>
      <c r="P118" s="4" t="s">
        <v>2</v>
      </c>
    </row>
    <row r="119" spans="1:16" ht="36.75" customHeight="1">
      <c r="A119" s="61" t="s">
        <v>4</v>
      </c>
      <c r="B119" s="7">
        <v>19022.825125669995</v>
      </c>
      <c r="C119" s="7">
        <v>20264.31508937</v>
      </c>
      <c r="D119" s="4">
        <f>(C119-B119)/B119*100</f>
        <v>6.526317492267224</v>
      </c>
      <c r="E119" s="7">
        <v>17512.257241429998</v>
      </c>
      <c r="F119" s="4">
        <f aca="true" t="shared" si="48" ref="F119:F127">(E119-C119)/C119*100</f>
        <v>-13.580808607657522</v>
      </c>
      <c r="G119" s="7">
        <v>17364.13621471</v>
      </c>
      <c r="H119" s="4">
        <f aca="true" t="shared" si="49" ref="H119:H127">(G119-E119)/E119*100</f>
        <v>-0.8458134475638939</v>
      </c>
      <c r="I119" s="7">
        <v>21123.92338512</v>
      </c>
      <c r="J119" s="4">
        <f aca="true" t="shared" si="50" ref="J119:J127">(I119-G119)/G119*100</f>
        <v>21.652601223117003</v>
      </c>
      <c r="K119" s="7">
        <v>21662.241462849997</v>
      </c>
      <c r="L119" s="4">
        <f aca="true" t="shared" si="51" ref="L119:L127">(K119-I119)/I119*100</f>
        <v>2.5483811312684264</v>
      </c>
      <c r="M119" s="7">
        <v>26866.042726019994</v>
      </c>
      <c r="N119" s="4">
        <f>(M119-K119)/K119*100</f>
        <v>24.02245064110442</v>
      </c>
      <c r="O119" s="7">
        <v>26011.175651539997</v>
      </c>
      <c r="P119" s="4">
        <f>(O119-M119)/M119*100</f>
        <v>-3.181961270582103</v>
      </c>
    </row>
    <row r="120" spans="1:16" ht="36.75" customHeight="1">
      <c r="A120" s="61" t="s">
        <v>5</v>
      </c>
      <c r="B120" s="7">
        <v>48517.569988899995</v>
      </c>
      <c r="C120" s="7">
        <v>66141.02351950001</v>
      </c>
      <c r="D120" s="4">
        <f aca="true" t="shared" si="52" ref="D120:D127">(C120-B120)/B120*100</f>
        <v>36.3238586240654</v>
      </c>
      <c r="E120" s="7">
        <v>38779.97423208001</v>
      </c>
      <c r="F120" s="4">
        <f t="shared" si="48"/>
        <v>-41.367743998326986</v>
      </c>
      <c r="G120" s="7">
        <v>48849.90244187001</v>
      </c>
      <c r="H120" s="4">
        <f t="shared" si="49"/>
        <v>25.9668254277999</v>
      </c>
      <c r="I120" s="7">
        <v>52053.45883819</v>
      </c>
      <c r="J120" s="4">
        <f t="shared" si="50"/>
        <v>6.557958636933078</v>
      </c>
      <c r="K120" s="7">
        <v>41033.27646195</v>
      </c>
      <c r="L120" s="4">
        <f t="shared" si="51"/>
        <v>-21.170893581724556</v>
      </c>
      <c r="M120" s="7">
        <v>47758.75414644</v>
      </c>
      <c r="N120" s="4">
        <f aca="true" t="shared" si="53" ref="N120:N127">(M120-K120)/K120*100</f>
        <v>16.39030139532364</v>
      </c>
      <c r="O120" s="7">
        <v>54313.64417456</v>
      </c>
      <c r="P120" s="4">
        <f aca="true" t="shared" si="54" ref="P120:P127">(O120-M120)/M120*100</f>
        <v>13.725002138919098</v>
      </c>
    </row>
    <row r="121" spans="1:16" ht="36.75" customHeight="1">
      <c r="A121" s="61" t="s">
        <v>6</v>
      </c>
      <c r="B121" s="7">
        <v>3.4888390200000003</v>
      </c>
      <c r="C121" s="7">
        <v>2.19942713</v>
      </c>
      <c r="D121" s="4">
        <f t="shared" si="52"/>
        <v>-36.958193903712996</v>
      </c>
      <c r="E121" s="7">
        <v>1.3297318699999998</v>
      </c>
      <c r="F121" s="4">
        <f t="shared" si="48"/>
        <v>-39.54189925810364</v>
      </c>
      <c r="G121" s="7">
        <v>0</v>
      </c>
      <c r="H121" s="4">
        <f t="shared" si="49"/>
        <v>-100</v>
      </c>
      <c r="I121" s="7">
        <v>0</v>
      </c>
      <c r="J121" s="4" t="e">
        <f t="shared" si="50"/>
        <v>#DIV/0!</v>
      </c>
      <c r="K121" s="7">
        <v>0</v>
      </c>
      <c r="L121" s="4" t="e">
        <f t="shared" si="51"/>
        <v>#DIV/0!</v>
      </c>
      <c r="M121" s="7">
        <v>0</v>
      </c>
      <c r="N121" s="4" t="e">
        <f t="shared" si="53"/>
        <v>#DIV/0!</v>
      </c>
      <c r="O121" s="7">
        <v>0</v>
      </c>
      <c r="P121" s="4" t="e">
        <f t="shared" si="54"/>
        <v>#DIV/0!</v>
      </c>
    </row>
    <row r="122" spans="1:16" ht="36.75" customHeight="1">
      <c r="A122" s="61" t="s">
        <v>7</v>
      </c>
      <c r="B122" s="7">
        <v>26437.315622299997</v>
      </c>
      <c r="C122" s="7">
        <v>31372.203073299996</v>
      </c>
      <c r="D122" s="4">
        <f t="shared" si="52"/>
        <v>18.66637113049934</v>
      </c>
      <c r="E122" s="7">
        <v>25242.967298940002</v>
      </c>
      <c r="F122" s="4">
        <f t="shared" si="48"/>
        <v>-19.5371544677282</v>
      </c>
      <c r="G122" s="7">
        <v>26257.981115583</v>
      </c>
      <c r="H122" s="4">
        <f t="shared" si="49"/>
        <v>4.020976633304196</v>
      </c>
      <c r="I122" s="7">
        <v>29934.85622581</v>
      </c>
      <c r="J122" s="4">
        <f t="shared" si="50"/>
        <v>14.002885804670376</v>
      </c>
      <c r="K122" s="7">
        <v>42144.35489786</v>
      </c>
      <c r="L122" s="4">
        <f t="shared" si="51"/>
        <v>40.78689598489838</v>
      </c>
      <c r="M122" s="7">
        <v>42293.81947955</v>
      </c>
      <c r="N122" s="4">
        <f t="shared" si="53"/>
        <v>0.3546491150528693</v>
      </c>
      <c r="O122" s="7">
        <v>41414.00078525</v>
      </c>
      <c r="P122" s="4">
        <f t="shared" si="54"/>
        <v>-2.080253581082729</v>
      </c>
    </row>
    <row r="123" spans="1:16" ht="36.75" customHeight="1">
      <c r="A123" s="61" t="s">
        <v>8</v>
      </c>
      <c r="B123" s="7">
        <v>2712.68362961</v>
      </c>
      <c r="C123" s="7">
        <v>2321.77007843</v>
      </c>
      <c r="D123" s="4">
        <f t="shared" si="52"/>
        <v>-14.41058392925095</v>
      </c>
      <c r="E123" s="7">
        <v>2338.04937283</v>
      </c>
      <c r="F123" s="4">
        <f t="shared" si="48"/>
        <v>0.7011587646528717</v>
      </c>
      <c r="G123" s="7">
        <v>2093.80248803</v>
      </c>
      <c r="H123" s="4">
        <f t="shared" si="49"/>
        <v>-10.446609367549875</v>
      </c>
      <c r="I123" s="7">
        <v>2333.56431795</v>
      </c>
      <c r="J123" s="4">
        <f t="shared" si="50"/>
        <v>11.451024215067442</v>
      </c>
      <c r="K123" s="7">
        <v>3114.4386264799996</v>
      </c>
      <c r="L123" s="4">
        <f t="shared" si="51"/>
        <v>33.46272920456659</v>
      </c>
      <c r="M123" s="7">
        <v>3687.18851606</v>
      </c>
      <c r="N123" s="4">
        <f t="shared" si="53"/>
        <v>18.390148539460345</v>
      </c>
      <c r="O123" s="7">
        <v>4028.5999444200006</v>
      </c>
      <c r="P123" s="4">
        <f t="shared" si="54"/>
        <v>9.259397149696618</v>
      </c>
    </row>
    <row r="124" spans="1:16" ht="36.75" customHeight="1">
      <c r="A124" s="61" t="s">
        <v>9</v>
      </c>
      <c r="B124" s="7">
        <v>0</v>
      </c>
      <c r="C124" s="7">
        <v>0</v>
      </c>
      <c r="D124" s="4" t="e">
        <f t="shared" si="52"/>
        <v>#DIV/0!</v>
      </c>
      <c r="E124" s="7">
        <v>0</v>
      </c>
      <c r="F124" s="4" t="e">
        <f t="shared" si="48"/>
        <v>#DIV/0!</v>
      </c>
      <c r="G124" s="7">
        <v>0</v>
      </c>
      <c r="H124" s="4" t="e">
        <f t="shared" si="49"/>
        <v>#DIV/0!</v>
      </c>
      <c r="I124" s="7">
        <v>0</v>
      </c>
      <c r="J124" s="4" t="e">
        <f t="shared" si="50"/>
        <v>#DIV/0!</v>
      </c>
      <c r="K124" s="7">
        <v>0</v>
      </c>
      <c r="L124" s="4" t="e">
        <f t="shared" si="51"/>
        <v>#DIV/0!</v>
      </c>
      <c r="M124" s="7">
        <v>0</v>
      </c>
      <c r="N124" s="4" t="e">
        <f t="shared" si="53"/>
        <v>#DIV/0!</v>
      </c>
      <c r="O124" s="7">
        <v>0</v>
      </c>
      <c r="P124" s="4" t="e">
        <f t="shared" si="54"/>
        <v>#DIV/0!</v>
      </c>
    </row>
    <row r="125" spans="1:16" ht="36.75" customHeight="1">
      <c r="A125" s="61" t="s">
        <v>10</v>
      </c>
      <c r="B125" s="7">
        <v>119.94716776000001</v>
      </c>
      <c r="C125" s="7">
        <v>152.69819833</v>
      </c>
      <c r="D125" s="4">
        <f t="shared" si="52"/>
        <v>27.304546811418582</v>
      </c>
      <c r="E125" s="7">
        <v>178.97091592</v>
      </c>
      <c r="F125" s="4">
        <f t="shared" si="48"/>
        <v>17.205650019014218</v>
      </c>
      <c r="G125" s="7">
        <v>250.72718498999998</v>
      </c>
      <c r="H125" s="4">
        <f t="shared" si="49"/>
        <v>40.093815635427056</v>
      </c>
      <c r="I125" s="7">
        <v>626.1674196399999</v>
      </c>
      <c r="J125" s="4">
        <f t="shared" si="50"/>
        <v>149.74053757472453</v>
      </c>
      <c r="K125" s="7">
        <v>541.97954222</v>
      </c>
      <c r="L125" s="4">
        <f t="shared" si="51"/>
        <v>-13.444946954985578</v>
      </c>
      <c r="M125" s="7">
        <v>460.3063924400001</v>
      </c>
      <c r="N125" s="4">
        <f t="shared" si="53"/>
        <v>-15.069415617692666</v>
      </c>
      <c r="O125" s="7">
        <v>415.55919430999995</v>
      </c>
      <c r="P125" s="4">
        <f t="shared" si="54"/>
        <v>-9.721176778102821</v>
      </c>
    </row>
    <row r="126" spans="1:16" ht="36.75" customHeight="1">
      <c r="A126" s="61" t="s">
        <v>11</v>
      </c>
      <c r="B126" s="7">
        <v>3.2919087</v>
      </c>
      <c r="C126" s="7">
        <v>3.1797</v>
      </c>
      <c r="D126" s="4">
        <f t="shared" si="52"/>
        <v>-3.4086212658327995</v>
      </c>
      <c r="E126" s="7">
        <v>3.0529545199999992</v>
      </c>
      <c r="F126" s="4">
        <f t="shared" si="48"/>
        <v>-3.9860829638016395</v>
      </c>
      <c r="G126" s="7">
        <v>3.44270679</v>
      </c>
      <c r="H126" s="4">
        <f t="shared" si="49"/>
        <v>12.766396205600888</v>
      </c>
      <c r="I126" s="7">
        <v>3.9032341400000004</v>
      </c>
      <c r="J126" s="4">
        <f t="shared" si="50"/>
        <v>13.376897252408778</v>
      </c>
      <c r="K126" s="7">
        <v>3.9468881999999996</v>
      </c>
      <c r="L126" s="4">
        <f t="shared" si="51"/>
        <v>1.1184074138068303</v>
      </c>
      <c r="M126" s="7">
        <v>4.05068187</v>
      </c>
      <c r="N126" s="4">
        <f t="shared" si="53"/>
        <v>2.629759566029775</v>
      </c>
      <c r="O126" s="7">
        <v>4.938373889999999</v>
      </c>
      <c r="P126" s="4">
        <f t="shared" si="54"/>
        <v>21.91463186912774</v>
      </c>
    </row>
    <row r="127" spans="1:16" ht="36.75" customHeight="1">
      <c r="A127" s="3" t="s">
        <v>3</v>
      </c>
      <c r="B127" s="7">
        <f>SUM(B119:B126)</f>
        <v>96817.12228195998</v>
      </c>
      <c r="C127" s="7">
        <f>SUM(C119:C126)</f>
        <v>120257.38908606002</v>
      </c>
      <c r="D127" s="4">
        <f t="shared" si="52"/>
        <v>24.210869164066953</v>
      </c>
      <c r="E127" s="7">
        <f>SUM(E119:E126)</f>
        <v>84056.60174759002</v>
      </c>
      <c r="F127" s="4">
        <f t="shared" si="48"/>
        <v>-30.102755110177526</v>
      </c>
      <c r="G127" s="7">
        <f>SUM(G119:G126)</f>
        <v>94819.992151973</v>
      </c>
      <c r="H127" s="4">
        <f t="shared" si="49"/>
        <v>12.804931653915666</v>
      </c>
      <c r="I127" s="7">
        <v>106075.87342085001</v>
      </c>
      <c r="J127" s="4">
        <f t="shared" si="50"/>
        <v>11.870789074562058</v>
      </c>
      <c r="K127" s="7">
        <f>SUM(K119:K126)</f>
        <v>108500.23787955998</v>
      </c>
      <c r="L127" s="4">
        <f t="shared" si="51"/>
        <v>2.2855003503873506</v>
      </c>
      <c r="M127" s="7">
        <f>SUM(M119:M126)</f>
        <v>121070.16194238</v>
      </c>
      <c r="N127" s="4">
        <f t="shared" si="53"/>
        <v>11.585158068292152</v>
      </c>
      <c r="O127" s="7">
        <f>SUM(O119:O126)</f>
        <v>126187.91812397</v>
      </c>
      <c r="P127" s="4">
        <f t="shared" si="54"/>
        <v>4.227099476438837</v>
      </c>
    </row>
    <row r="128" spans="1:16" ht="36.75" customHeight="1">
      <c r="A128" s="62"/>
      <c r="B128" s="12"/>
      <c r="C128" s="12"/>
      <c r="D128" s="12"/>
      <c r="E128" s="12"/>
      <c r="F128" s="13"/>
      <c r="G128" s="12"/>
      <c r="H128" s="13"/>
      <c r="I128" s="12"/>
      <c r="J128" s="13"/>
      <c r="K128" s="12"/>
      <c r="L128" s="13"/>
      <c r="M128" s="13"/>
      <c r="N128" s="13"/>
      <c r="O128" s="13"/>
      <c r="P128" s="13"/>
    </row>
    <row r="129" spans="1:16" ht="36.75" customHeight="1">
      <c r="A129" s="62"/>
      <c r="B129" s="12"/>
      <c r="C129" s="12"/>
      <c r="D129" s="12"/>
      <c r="E129" s="12"/>
      <c r="F129" s="13"/>
      <c r="G129" s="12"/>
      <c r="H129" s="13"/>
      <c r="I129" s="12"/>
      <c r="J129" s="13"/>
      <c r="K129" s="12"/>
      <c r="L129" s="13"/>
      <c r="M129" s="13"/>
      <c r="N129" s="13"/>
      <c r="O129" s="13"/>
      <c r="P129" s="13"/>
    </row>
    <row r="130" spans="1:16" ht="36.75" customHeight="1">
      <c r="A130" s="241" t="s">
        <v>200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</row>
    <row r="131" spans="1:16" ht="36.75" customHeight="1">
      <c r="A131" s="241" t="s">
        <v>325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</row>
    <row r="132" spans="1:16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36.75" customHeight="1">
      <c r="B133" s="238" t="s">
        <v>61</v>
      </c>
      <c r="C133" s="238"/>
      <c r="D133" s="238"/>
      <c r="E133" s="238"/>
      <c r="F133" s="238"/>
      <c r="G133" s="238"/>
      <c r="H133" s="238"/>
      <c r="J133" s="17" t="s">
        <v>61</v>
      </c>
      <c r="L133" s="17" t="s">
        <v>61</v>
      </c>
      <c r="M133" s="17"/>
      <c r="N133" s="17"/>
      <c r="O133" s="17"/>
      <c r="P133" s="17" t="s">
        <v>0</v>
      </c>
    </row>
    <row r="134" spans="1:16" ht="36.75" customHeight="1">
      <c r="A134" s="3" t="s">
        <v>1</v>
      </c>
      <c r="B134" s="3">
        <v>2550</v>
      </c>
      <c r="C134" s="3">
        <v>2551</v>
      </c>
      <c r="D134" s="4" t="s">
        <v>2</v>
      </c>
      <c r="E134" s="3">
        <v>2552</v>
      </c>
      <c r="F134" s="4" t="s">
        <v>2</v>
      </c>
      <c r="G134" s="3">
        <v>2553</v>
      </c>
      <c r="H134" s="4" t="s">
        <v>2</v>
      </c>
      <c r="I134" s="3">
        <v>2554</v>
      </c>
      <c r="J134" s="4" t="s">
        <v>2</v>
      </c>
      <c r="K134" s="3">
        <v>2555</v>
      </c>
      <c r="L134" s="4" t="s">
        <v>2</v>
      </c>
      <c r="M134" s="3">
        <v>2556</v>
      </c>
      <c r="N134" s="4" t="s">
        <v>2</v>
      </c>
      <c r="O134" s="3">
        <v>2557</v>
      </c>
      <c r="P134" s="4" t="s">
        <v>2</v>
      </c>
    </row>
    <row r="135" spans="1:16" ht="36.75" customHeight="1">
      <c r="A135" s="61" t="s">
        <v>4</v>
      </c>
      <c r="B135" s="7">
        <v>1225.9778622200001</v>
      </c>
      <c r="C135" s="7">
        <v>1360.26818978</v>
      </c>
      <c r="D135" s="4">
        <f>(C135-B135)/B135*100</f>
        <v>10.953731849352245</v>
      </c>
      <c r="E135" s="7">
        <v>1220.26002041</v>
      </c>
      <c r="F135" s="4">
        <f aca="true" t="shared" si="55" ref="F135:F143">(E135-C135)/C135*100</f>
        <v>-10.292688634631972</v>
      </c>
      <c r="G135" s="7">
        <v>1255.84459274</v>
      </c>
      <c r="H135" s="4">
        <f aca="true" t="shared" si="56" ref="H135:H143">(G135-E135)/E135*100</f>
        <v>2.916146701097683</v>
      </c>
      <c r="I135" s="7">
        <v>1484.6896949</v>
      </c>
      <c r="J135" s="4">
        <f aca="true" t="shared" si="57" ref="J135:J143">(I135-G135)/G135*100</f>
        <v>18.222406138701125</v>
      </c>
      <c r="K135" s="7">
        <v>1910.26301374</v>
      </c>
      <c r="L135" s="4">
        <f aca="true" t="shared" si="58" ref="L135:L143">(K135-I135)/I135*100</f>
        <v>28.664125594854628</v>
      </c>
      <c r="M135" s="7">
        <v>2324.48005006</v>
      </c>
      <c r="N135" s="4">
        <f>(M135-K135)/K135*100</f>
        <v>21.68376989663989</v>
      </c>
      <c r="O135" s="7">
        <v>2345.37525613</v>
      </c>
      <c r="P135" s="4">
        <f>(O135-M135)/M135*100</f>
        <v>0.8989195699683681</v>
      </c>
    </row>
    <row r="136" spans="1:16" ht="36.75" customHeight="1">
      <c r="A136" s="61" t="s">
        <v>5</v>
      </c>
      <c r="B136" s="7">
        <v>1294.57014036</v>
      </c>
      <c r="C136" s="7">
        <v>1371.30155736</v>
      </c>
      <c r="D136" s="4">
        <f aca="true" t="shared" si="59" ref="D136:D143">(C136-B136)/B136*100</f>
        <v>5.927173399709508</v>
      </c>
      <c r="E136" s="7">
        <v>1327.1961030599998</v>
      </c>
      <c r="F136" s="4">
        <f t="shared" si="55"/>
        <v>-3.2163205870568037</v>
      </c>
      <c r="G136" s="7">
        <v>1523.34081105</v>
      </c>
      <c r="H136" s="4">
        <f t="shared" si="56"/>
        <v>14.778879137586861</v>
      </c>
      <c r="I136" s="7">
        <v>2043.4159240899999</v>
      </c>
      <c r="J136" s="4">
        <f t="shared" si="57"/>
        <v>34.140430642144054</v>
      </c>
      <c r="K136" s="7">
        <v>2127.10110633</v>
      </c>
      <c r="L136" s="4">
        <f t="shared" si="58"/>
        <v>4.095357252208363</v>
      </c>
      <c r="M136" s="7">
        <v>2508.92949332</v>
      </c>
      <c r="N136" s="4">
        <f aca="true" t="shared" si="60" ref="N136:N143">(M136-K136)/K136*100</f>
        <v>17.950645874506094</v>
      </c>
      <c r="O136" s="7">
        <v>2696.366224559</v>
      </c>
      <c r="P136" s="4">
        <f aca="true" t="shared" si="61" ref="P136:P143">(O136-M136)/M136*100</f>
        <v>7.47078511923306</v>
      </c>
    </row>
    <row r="137" spans="1:16" ht="36.75" customHeight="1">
      <c r="A137" s="61" t="s">
        <v>6</v>
      </c>
      <c r="B137" s="7">
        <v>0.00363636</v>
      </c>
      <c r="C137" s="7">
        <v>0</v>
      </c>
      <c r="D137" s="4">
        <f t="shared" si="59"/>
        <v>-100</v>
      </c>
      <c r="E137" s="7">
        <v>0.00392046</v>
      </c>
      <c r="F137" s="4" t="e">
        <f t="shared" si="55"/>
        <v>#DIV/0!</v>
      </c>
      <c r="G137" s="7">
        <v>0</v>
      </c>
      <c r="H137" s="4">
        <f t="shared" si="56"/>
        <v>-100</v>
      </c>
      <c r="I137" s="7">
        <v>0.8330313</v>
      </c>
      <c r="J137" s="4" t="e">
        <f t="shared" si="57"/>
        <v>#DIV/0!</v>
      </c>
      <c r="K137" s="7">
        <v>0</v>
      </c>
      <c r="L137" s="4">
        <f t="shared" si="58"/>
        <v>-100</v>
      </c>
      <c r="M137" s="7">
        <v>0.01934495</v>
      </c>
      <c r="N137" s="4" t="e">
        <f t="shared" si="60"/>
        <v>#DIV/0!</v>
      </c>
      <c r="O137" s="7">
        <v>0</v>
      </c>
      <c r="P137" s="4">
        <f t="shared" si="61"/>
        <v>-100</v>
      </c>
    </row>
    <row r="138" spans="1:16" ht="36.75" customHeight="1">
      <c r="A138" s="61" t="s">
        <v>7</v>
      </c>
      <c r="B138" s="7">
        <v>2185.2085980800002</v>
      </c>
      <c r="C138" s="7">
        <v>2436.3656212799997</v>
      </c>
      <c r="D138" s="4">
        <f t="shared" si="59"/>
        <v>11.49350333971204</v>
      </c>
      <c r="E138" s="7">
        <v>2533.07741096</v>
      </c>
      <c r="F138" s="4">
        <f t="shared" si="55"/>
        <v>3.969510521544413</v>
      </c>
      <c r="G138" s="7">
        <v>2817.81695522</v>
      </c>
      <c r="H138" s="4">
        <f t="shared" si="56"/>
        <v>11.240854425845903</v>
      </c>
      <c r="I138" s="7">
        <v>3325.639698182</v>
      </c>
      <c r="J138" s="4">
        <f t="shared" si="57"/>
        <v>18.02184992965065</v>
      </c>
      <c r="K138" s="7">
        <v>3621.6431834499995</v>
      </c>
      <c r="L138" s="4">
        <f t="shared" si="58"/>
        <v>8.900648059674458</v>
      </c>
      <c r="M138" s="7">
        <v>4497.34243967</v>
      </c>
      <c r="N138" s="4">
        <f t="shared" si="60"/>
        <v>24.179611625510944</v>
      </c>
      <c r="O138" s="7">
        <v>4769.419894440001</v>
      </c>
      <c r="P138" s="4">
        <f t="shared" si="61"/>
        <v>6.049738449313308</v>
      </c>
    </row>
    <row r="139" spans="1:16" ht="36.75" customHeight="1">
      <c r="A139" s="61" t="s">
        <v>8</v>
      </c>
      <c r="B139" s="7">
        <v>58.45504255000001</v>
      </c>
      <c r="C139" s="7">
        <v>49.76372327</v>
      </c>
      <c r="D139" s="4">
        <f t="shared" si="59"/>
        <v>-14.8683824369229</v>
      </c>
      <c r="E139" s="7">
        <v>47.43621261999999</v>
      </c>
      <c r="F139" s="4">
        <f t="shared" si="55"/>
        <v>-4.677123207545736</v>
      </c>
      <c r="G139" s="7">
        <v>46.57171205</v>
      </c>
      <c r="H139" s="4">
        <f t="shared" si="56"/>
        <v>-1.822448551964497</v>
      </c>
      <c r="I139" s="7">
        <v>51.28774134000001</v>
      </c>
      <c r="J139" s="4">
        <f t="shared" si="57"/>
        <v>10.126381621824033</v>
      </c>
      <c r="K139" s="7">
        <v>57.126912839999996</v>
      </c>
      <c r="L139" s="4">
        <f t="shared" si="58"/>
        <v>11.385121176014696</v>
      </c>
      <c r="M139" s="7">
        <v>88.91678431</v>
      </c>
      <c r="N139" s="4">
        <f t="shared" si="60"/>
        <v>55.64780221720801</v>
      </c>
      <c r="O139" s="7">
        <v>84.71175296</v>
      </c>
      <c r="P139" s="4">
        <f t="shared" si="61"/>
        <v>-4.729176142200052</v>
      </c>
    </row>
    <row r="140" spans="1:16" ht="36.75" customHeight="1">
      <c r="A140" s="61" t="s">
        <v>9</v>
      </c>
      <c r="B140" s="7">
        <v>0</v>
      </c>
      <c r="C140" s="7">
        <v>0</v>
      </c>
      <c r="D140" s="4" t="e">
        <f t="shared" si="59"/>
        <v>#DIV/0!</v>
      </c>
      <c r="E140" s="7">
        <v>0</v>
      </c>
      <c r="F140" s="4" t="e">
        <f t="shared" si="55"/>
        <v>#DIV/0!</v>
      </c>
      <c r="G140" s="7">
        <v>0</v>
      </c>
      <c r="H140" s="4" t="e">
        <f t="shared" si="56"/>
        <v>#DIV/0!</v>
      </c>
      <c r="I140" s="7">
        <v>0</v>
      </c>
      <c r="J140" s="4" t="e">
        <f t="shared" si="57"/>
        <v>#DIV/0!</v>
      </c>
      <c r="K140" s="7">
        <v>0</v>
      </c>
      <c r="L140" s="4" t="e">
        <f t="shared" si="58"/>
        <v>#DIV/0!</v>
      </c>
      <c r="M140" s="7">
        <v>0</v>
      </c>
      <c r="N140" s="4" t="e">
        <f t="shared" si="60"/>
        <v>#DIV/0!</v>
      </c>
      <c r="O140" s="7">
        <v>0</v>
      </c>
      <c r="P140" s="4" t="e">
        <f t="shared" si="61"/>
        <v>#DIV/0!</v>
      </c>
    </row>
    <row r="141" spans="1:16" ht="36.75" customHeight="1">
      <c r="A141" s="61" t="s">
        <v>10</v>
      </c>
      <c r="B141" s="7">
        <v>25.924989500000002</v>
      </c>
      <c r="C141" s="7">
        <v>26.82840075</v>
      </c>
      <c r="D141" s="4">
        <f t="shared" si="59"/>
        <v>3.484712115312516</v>
      </c>
      <c r="E141" s="7">
        <v>32.392411</v>
      </c>
      <c r="F141" s="4">
        <f t="shared" si="55"/>
        <v>20.739254277018368</v>
      </c>
      <c r="G141" s="7">
        <v>31.374012500000003</v>
      </c>
      <c r="H141" s="4">
        <f t="shared" si="56"/>
        <v>-3.1439416473197994</v>
      </c>
      <c r="I141" s="7">
        <v>40.7543279</v>
      </c>
      <c r="J141" s="4">
        <f t="shared" si="57"/>
        <v>29.898360625692987</v>
      </c>
      <c r="K141" s="7">
        <v>44.971841</v>
      </c>
      <c r="L141" s="4">
        <f t="shared" si="58"/>
        <v>10.34862631117025</v>
      </c>
      <c r="M141" s="7">
        <v>41.252837729999996</v>
      </c>
      <c r="N141" s="4">
        <f t="shared" si="60"/>
        <v>-8.26962647582073</v>
      </c>
      <c r="O141" s="7">
        <v>51.74441254999999</v>
      </c>
      <c r="P141" s="4">
        <f t="shared" si="61"/>
        <v>25.43237119508578</v>
      </c>
    </row>
    <row r="142" spans="1:16" ht="36.75" customHeight="1">
      <c r="A142" s="61" t="s">
        <v>11</v>
      </c>
      <c r="B142" s="7">
        <v>5.30154549</v>
      </c>
      <c r="C142" s="7">
        <v>5.447831529999999</v>
      </c>
      <c r="D142" s="4">
        <f t="shared" si="59"/>
        <v>2.7593093424536415</v>
      </c>
      <c r="E142" s="7">
        <v>4.69795132</v>
      </c>
      <c r="F142" s="4">
        <f t="shared" si="55"/>
        <v>-13.764746686283813</v>
      </c>
      <c r="G142" s="7">
        <v>5.257216209999999</v>
      </c>
      <c r="H142" s="4">
        <f t="shared" si="56"/>
        <v>11.904441998347478</v>
      </c>
      <c r="I142" s="7">
        <v>5.956828590000001</v>
      </c>
      <c r="J142" s="4">
        <f t="shared" si="57"/>
        <v>13.30765850316819</v>
      </c>
      <c r="K142" s="7">
        <v>6.66489374</v>
      </c>
      <c r="L142" s="4">
        <f t="shared" si="58"/>
        <v>11.886612805825246</v>
      </c>
      <c r="M142" s="7">
        <v>6.8166872099999996</v>
      </c>
      <c r="N142" s="4">
        <f t="shared" si="60"/>
        <v>2.277507728127702</v>
      </c>
      <c r="O142" s="7">
        <v>7.4844553000000005</v>
      </c>
      <c r="P142" s="4">
        <f t="shared" si="61"/>
        <v>9.796079377390136</v>
      </c>
    </row>
    <row r="143" spans="1:16" ht="36.75" customHeight="1">
      <c r="A143" s="3" t="s">
        <v>3</v>
      </c>
      <c r="B143" s="7">
        <f>SUM(B135:B142)</f>
        <v>4795.44181456</v>
      </c>
      <c r="C143" s="7">
        <f>SUM(C135:C142)</f>
        <v>5249.975323969999</v>
      </c>
      <c r="D143" s="4">
        <f t="shared" si="59"/>
        <v>9.47844905614196</v>
      </c>
      <c r="E143" s="7">
        <f>SUM(E135:E142)</f>
        <v>5165.06402983</v>
      </c>
      <c r="F143" s="4">
        <f t="shared" si="55"/>
        <v>-1.617365585554592</v>
      </c>
      <c r="G143" s="7">
        <f>SUM(G135:G142)</f>
        <v>5680.205299770001</v>
      </c>
      <c r="H143" s="4">
        <f t="shared" si="56"/>
        <v>9.973569871832852</v>
      </c>
      <c r="I143" s="7">
        <v>6952.577246302</v>
      </c>
      <c r="J143" s="4">
        <f t="shared" si="57"/>
        <v>22.400104914931845</v>
      </c>
      <c r="K143" s="7">
        <f>SUM(K135:K142)</f>
        <v>7767.770951099999</v>
      </c>
      <c r="L143" s="4">
        <f t="shared" si="58"/>
        <v>11.725057858675237</v>
      </c>
      <c r="M143" s="7">
        <f>SUM(M135:M142)</f>
        <v>9467.757637249999</v>
      </c>
      <c r="N143" s="4">
        <f t="shared" si="60"/>
        <v>21.885128910878393</v>
      </c>
      <c r="O143" s="7">
        <f>SUM(O135:O142)</f>
        <v>9955.101995939001</v>
      </c>
      <c r="P143" s="4">
        <f t="shared" si="61"/>
        <v>5.14741058401825</v>
      </c>
    </row>
    <row r="144" spans="1:16" ht="36.75" customHeight="1">
      <c r="A144" s="62"/>
      <c r="B144" s="12"/>
      <c r="C144" s="12"/>
      <c r="D144" s="12"/>
      <c r="E144" s="12"/>
      <c r="F144" s="13"/>
      <c r="G144" s="12"/>
      <c r="H144" s="13"/>
      <c r="I144" s="12"/>
      <c r="J144" s="13"/>
      <c r="K144" s="12"/>
      <c r="L144" s="13"/>
      <c r="M144" s="13"/>
      <c r="N144" s="13"/>
      <c r="O144" s="13"/>
      <c r="P144" s="13"/>
    </row>
    <row r="145" spans="1:16" ht="36.75" customHeight="1">
      <c r="A145" s="62"/>
      <c r="B145" s="12"/>
      <c r="C145" s="12"/>
      <c r="D145" s="12"/>
      <c r="E145" s="12"/>
      <c r="F145" s="13"/>
      <c r="G145" s="12"/>
      <c r="H145" s="13"/>
      <c r="I145" s="12"/>
      <c r="J145" s="13"/>
      <c r="K145" s="12"/>
      <c r="L145" s="13"/>
      <c r="M145" s="13"/>
      <c r="N145" s="13"/>
      <c r="O145" s="13"/>
      <c r="P145" s="13"/>
    </row>
    <row r="146" spans="1:16" ht="36.75" customHeight="1">
      <c r="A146" s="62"/>
      <c r="B146" s="12"/>
      <c r="C146" s="12"/>
      <c r="D146" s="12"/>
      <c r="E146" s="12"/>
      <c r="F146" s="13"/>
      <c r="G146" s="12"/>
      <c r="H146" s="13"/>
      <c r="I146" s="12"/>
      <c r="J146" s="13"/>
      <c r="K146" s="12"/>
      <c r="L146" s="13"/>
      <c r="M146" s="13"/>
      <c r="N146" s="13"/>
      <c r="O146" s="13"/>
      <c r="P146" s="13"/>
    </row>
    <row r="147" spans="1:16" ht="36.75" customHeight="1">
      <c r="A147" s="241" t="s">
        <v>201</v>
      </c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</row>
    <row r="148" spans="1:16" ht="36.75" customHeight="1">
      <c r="A148" s="241" t="s">
        <v>325</v>
      </c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</row>
    <row r="149" spans="1:16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36.75" customHeight="1">
      <c r="B150" s="238" t="s">
        <v>61</v>
      </c>
      <c r="C150" s="238"/>
      <c r="D150" s="238"/>
      <c r="E150" s="238"/>
      <c r="F150" s="238"/>
      <c r="G150" s="238"/>
      <c r="H150" s="238"/>
      <c r="J150" s="17" t="s">
        <v>61</v>
      </c>
      <c r="L150" s="17" t="s">
        <v>61</v>
      </c>
      <c r="M150" s="17"/>
      <c r="N150" s="17"/>
      <c r="O150" s="17"/>
      <c r="P150" s="17" t="s">
        <v>0</v>
      </c>
    </row>
    <row r="151" spans="1:16" ht="36.75" customHeight="1">
      <c r="A151" s="3" t="s">
        <v>1</v>
      </c>
      <c r="B151" s="3">
        <v>2550</v>
      </c>
      <c r="C151" s="3">
        <v>2551</v>
      </c>
      <c r="D151" s="4" t="s">
        <v>2</v>
      </c>
      <c r="E151" s="3">
        <v>2552</v>
      </c>
      <c r="F151" s="4" t="s">
        <v>2</v>
      </c>
      <c r="G151" s="3">
        <v>2553</v>
      </c>
      <c r="H151" s="4" t="s">
        <v>2</v>
      </c>
      <c r="I151" s="3">
        <v>2554</v>
      </c>
      <c r="J151" s="4" t="s">
        <v>2</v>
      </c>
      <c r="K151" s="3">
        <v>2555</v>
      </c>
      <c r="L151" s="4" t="s">
        <v>2</v>
      </c>
      <c r="M151" s="3">
        <v>2556</v>
      </c>
      <c r="N151" s="4" t="s">
        <v>2</v>
      </c>
      <c r="O151" s="3">
        <v>2557</v>
      </c>
      <c r="P151" s="4" t="s">
        <v>2</v>
      </c>
    </row>
    <row r="152" spans="1:16" ht="36.75" customHeight="1">
      <c r="A152" s="61" t="s">
        <v>4</v>
      </c>
      <c r="B152" s="7">
        <v>4173.77108269</v>
      </c>
      <c r="C152" s="7">
        <v>3587.27165661</v>
      </c>
      <c r="D152" s="4">
        <f>(C152-B152)/B152*100</f>
        <v>-14.052026679479528</v>
      </c>
      <c r="E152" s="7">
        <v>3838.1586682200004</v>
      </c>
      <c r="F152" s="4">
        <f aca="true" t="shared" si="62" ref="F152:F160">(E152-C152)/C152*100</f>
        <v>6.993811331453243</v>
      </c>
      <c r="G152" s="7">
        <v>4176.451020230001</v>
      </c>
      <c r="H152" s="4">
        <f aca="true" t="shared" si="63" ref="H152:H160">(G152-E152)/E152*100</f>
        <v>8.813923061885507</v>
      </c>
      <c r="I152" s="7">
        <v>4704.25451428</v>
      </c>
      <c r="J152" s="4">
        <f aca="true" t="shared" si="64" ref="J152:J160">(I152-G152)/G152*100</f>
        <v>12.637607660030278</v>
      </c>
      <c r="K152" s="7">
        <v>4807.29292836</v>
      </c>
      <c r="L152" s="4">
        <f aca="true" t="shared" si="65" ref="L152:L160">(K152-I152)/I152*100</f>
        <v>2.1903239666821053</v>
      </c>
      <c r="M152" s="7">
        <v>5330.4292303699995</v>
      </c>
      <c r="N152" s="4">
        <f>(M152-K152)/K152*100</f>
        <v>10.88213907090673</v>
      </c>
      <c r="O152" s="7">
        <v>5276.370704</v>
      </c>
      <c r="P152" s="4">
        <f>(O152-M152)/M152*100</f>
        <v>-1.0141495934699274</v>
      </c>
    </row>
    <row r="153" spans="1:16" ht="36.75" customHeight="1">
      <c r="A153" s="61" t="s">
        <v>5</v>
      </c>
      <c r="B153" s="7">
        <v>12528.67102692</v>
      </c>
      <c r="C153" s="7">
        <v>11930.39510319</v>
      </c>
      <c r="D153" s="4">
        <f aca="true" t="shared" si="66" ref="D153:D160">(C153-B153)/B153*100</f>
        <v>-4.775254473874373</v>
      </c>
      <c r="E153" s="7">
        <v>10563.082873750003</v>
      </c>
      <c r="F153" s="4">
        <f t="shared" si="62"/>
        <v>-11.460745579787199</v>
      </c>
      <c r="G153" s="7">
        <v>11524.800053079998</v>
      </c>
      <c r="H153" s="4">
        <f t="shared" si="63"/>
        <v>9.104512298392821</v>
      </c>
      <c r="I153" s="7">
        <v>12086.41570623</v>
      </c>
      <c r="J153" s="4">
        <f t="shared" si="64"/>
        <v>4.87310539500345</v>
      </c>
      <c r="K153" s="7">
        <v>14962.458099959998</v>
      </c>
      <c r="L153" s="4">
        <f t="shared" si="65"/>
        <v>23.795660050378117</v>
      </c>
      <c r="M153" s="7">
        <v>16244.72961658</v>
      </c>
      <c r="N153" s="4">
        <f aca="true" t="shared" si="67" ref="N153:N160">(M153-K153)/K153*100</f>
        <v>8.56992552997311</v>
      </c>
      <c r="O153" s="7">
        <v>12882.656661120003</v>
      </c>
      <c r="P153" s="4">
        <f aca="true" t="shared" si="68" ref="P153:P160">(O153-M153)/M153*100</f>
        <v>-20.69639221343847</v>
      </c>
    </row>
    <row r="154" spans="1:16" ht="36.75" customHeight="1">
      <c r="A154" s="61" t="s">
        <v>6</v>
      </c>
      <c r="B154" s="7">
        <v>0</v>
      </c>
      <c r="C154" s="7">
        <v>0</v>
      </c>
      <c r="D154" s="4" t="e">
        <f t="shared" si="66"/>
        <v>#DIV/0!</v>
      </c>
      <c r="E154" s="7">
        <v>0</v>
      </c>
      <c r="F154" s="4" t="e">
        <f t="shared" si="62"/>
        <v>#DIV/0!</v>
      </c>
      <c r="G154" s="7">
        <v>0</v>
      </c>
      <c r="H154" s="4" t="e">
        <f t="shared" si="63"/>
        <v>#DIV/0!</v>
      </c>
      <c r="I154" s="7">
        <v>2.78436015</v>
      </c>
      <c r="J154" s="4" t="e">
        <f t="shared" si="64"/>
        <v>#DIV/0!</v>
      </c>
      <c r="K154" s="7">
        <v>0</v>
      </c>
      <c r="L154" s="4">
        <f t="shared" si="65"/>
        <v>-100</v>
      </c>
      <c r="M154" s="7">
        <v>0</v>
      </c>
      <c r="N154" s="4" t="e">
        <f t="shared" si="67"/>
        <v>#DIV/0!</v>
      </c>
      <c r="O154" s="7">
        <v>0</v>
      </c>
      <c r="P154" s="4" t="e">
        <f t="shared" si="68"/>
        <v>#DIV/0!</v>
      </c>
    </row>
    <row r="155" spans="1:16" ht="36.75" customHeight="1">
      <c r="A155" s="61" t="s">
        <v>7</v>
      </c>
      <c r="B155" s="7">
        <v>6017.204405049999</v>
      </c>
      <c r="C155" s="7">
        <v>8469.60428944</v>
      </c>
      <c r="D155" s="4">
        <f t="shared" si="66"/>
        <v>40.756466280783144</v>
      </c>
      <c r="E155" s="7">
        <v>8658.352156070001</v>
      </c>
      <c r="F155" s="4">
        <f t="shared" si="62"/>
        <v>2.2285322924157653</v>
      </c>
      <c r="G155" s="7">
        <v>7440.73550676</v>
      </c>
      <c r="H155" s="4">
        <f t="shared" si="63"/>
        <v>-14.062914367099077</v>
      </c>
      <c r="I155" s="7">
        <v>8091.970828609999</v>
      </c>
      <c r="J155" s="4">
        <f t="shared" si="64"/>
        <v>8.752297689634903</v>
      </c>
      <c r="K155" s="7">
        <v>9001.15377962</v>
      </c>
      <c r="L155" s="4">
        <f t="shared" si="65"/>
        <v>11.235618247602789</v>
      </c>
      <c r="M155" s="7">
        <v>10015.015909759999</v>
      </c>
      <c r="N155" s="4">
        <f t="shared" si="67"/>
        <v>11.263690799678816</v>
      </c>
      <c r="O155" s="7">
        <v>10298.90301987</v>
      </c>
      <c r="P155" s="4">
        <f t="shared" si="68"/>
        <v>2.8346146692921663</v>
      </c>
    </row>
    <row r="156" spans="1:16" ht="36.75" customHeight="1">
      <c r="A156" s="61" t="s">
        <v>8</v>
      </c>
      <c r="B156" s="7">
        <v>34.55443348</v>
      </c>
      <c r="C156" s="7">
        <v>27.08368437</v>
      </c>
      <c r="D156" s="4">
        <f t="shared" si="66"/>
        <v>-21.620233230922587</v>
      </c>
      <c r="E156" s="7">
        <v>29.823003640000007</v>
      </c>
      <c r="F156" s="4">
        <f t="shared" si="62"/>
        <v>10.114278517564951</v>
      </c>
      <c r="G156" s="7">
        <v>50.88728218999999</v>
      </c>
      <c r="H156" s="4">
        <f t="shared" si="63"/>
        <v>70.63097602197115</v>
      </c>
      <c r="I156" s="7">
        <v>37.98869742</v>
      </c>
      <c r="J156" s="4">
        <f t="shared" si="64"/>
        <v>-25.347364242877035</v>
      </c>
      <c r="K156" s="7">
        <v>43.708224599999994</v>
      </c>
      <c r="L156" s="4">
        <f t="shared" si="65"/>
        <v>15.055865476947941</v>
      </c>
      <c r="M156" s="7">
        <v>58.72448602</v>
      </c>
      <c r="N156" s="4">
        <f t="shared" si="67"/>
        <v>34.35568833422716</v>
      </c>
      <c r="O156" s="7">
        <v>67.6255463</v>
      </c>
      <c r="P156" s="4">
        <f t="shared" si="68"/>
        <v>15.157323432287736</v>
      </c>
    </row>
    <row r="157" spans="1:16" ht="36.75" customHeight="1">
      <c r="A157" s="61" t="s">
        <v>9</v>
      </c>
      <c r="B157" s="7">
        <v>0</v>
      </c>
      <c r="C157" s="7">
        <v>0</v>
      </c>
      <c r="D157" s="4" t="e">
        <f t="shared" si="66"/>
        <v>#DIV/0!</v>
      </c>
      <c r="E157" s="7">
        <v>0</v>
      </c>
      <c r="F157" s="4" t="e">
        <f t="shared" si="62"/>
        <v>#DIV/0!</v>
      </c>
      <c r="G157" s="7">
        <v>0</v>
      </c>
      <c r="H157" s="4" t="e">
        <f t="shared" si="63"/>
        <v>#DIV/0!</v>
      </c>
      <c r="I157" s="7">
        <v>0</v>
      </c>
      <c r="J157" s="4" t="e">
        <f t="shared" si="64"/>
        <v>#DIV/0!</v>
      </c>
      <c r="K157" s="7">
        <v>0</v>
      </c>
      <c r="L157" s="4" t="e">
        <f t="shared" si="65"/>
        <v>#DIV/0!</v>
      </c>
      <c r="M157" s="7">
        <v>0</v>
      </c>
      <c r="N157" s="4" t="e">
        <f t="shared" si="67"/>
        <v>#DIV/0!</v>
      </c>
      <c r="O157" s="7">
        <v>0</v>
      </c>
      <c r="P157" s="4" t="e">
        <f t="shared" si="68"/>
        <v>#DIV/0!</v>
      </c>
    </row>
    <row r="158" spans="1:16" ht="36.75" customHeight="1">
      <c r="A158" s="61" t="s">
        <v>10</v>
      </c>
      <c r="B158" s="7">
        <v>44.37764985</v>
      </c>
      <c r="C158" s="7">
        <v>56.23689494</v>
      </c>
      <c r="D158" s="4">
        <f t="shared" si="66"/>
        <v>26.723463568001453</v>
      </c>
      <c r="E158" s="7">
        <v>60.53987054</v>
      </c>
      <c r="F158" s="4">
        <f t="shared" si="62"/>
        <v>7.651517041598605</v>
      </c>
      <c r="G158" s="7">
        <v>64.39231984999999</v>
      </c>
      <c r="H158" s="4">
        <f t="shared" si="63"/>
        <v>6.363491159854057</v>
      </c>
      <c r="I158" s="7">
        <v>93.19447408</v>
      </c>
      <c r="J158" s="4">
        <f t="shared" si="64"/>
        <v>44.729176238864795</v>
      </c>
      <c r="K158" s="7">
        <v>75.77736985</v>
      </c>
      <c r="L158" s="4">
        <f t="shared" si="65"/>
        <v>-18.688988163663883</v>
      </c>
      <c r="M158" s="7">
        <v>104.46008089999998</v>
      </c>
      <c r="N158" s="4">
        <f t="shared" si="67"/>
        <v>37.85128872482235</v>
      </c>
      <c r="O158" s="7">
        <v>101.55406982999999</v>
      </c>
      <c r="P158" s="4">
        <f t="shared" si="68"/>
        <v>-2.7819345389765933</v>
      </c>
    </row>
    <row r="159" spans="1:16" ht="36.75" customHeight="1">
      <c r="A159" s="61" t="s">
        <v>11</v>
      </c>
      <c r="B159" s="7">
        <v>2.52391014</v>
      </c>
      <c r="C159" s="7">
        <v>2.2089528599999997</v>
      </c>
      <c r="D159" s="4">
        <f t="shared" si="66"/>
        <v>-12.478941900839633</v>
      </c>
      <c r="E159" s="7">
        <v>1.7949980099999998</v>
      </c>
      <c r="F159" s="4">
        <f t="shared" si="62"/>
        <v>-18.739867993380354</v>
      </c>
      <c r="G159" s="7">
        <v>2.06743007</v>
      </c>
      <c r="H159" s="4">
        <f t="shared" si="63"/>
        <v>15.177290363681244</v>
      </c>
      <c r="I159" s="7">
        <v>2.21435626</v>
      </c>
      <c r="J159" s="4">
        <f t="shared" si="64"/>
        <v>7.106706636998866</v>
      </c>
      <c r="K159" s="7">
        <v>2.4262524599999997</v>
      </c>
      <c r="L159" s="4">
        <f t="shared" si="65"/>
        <v>9.569200937883387</v>
      </c>
      <c r="M159" s="7">
        <v>2.6438060199999995</v>
      </c>
      <c r="N159" s="4">
        <f t="shared" si="67"/>
        <v>8.96664974427269</v>
      </c>
      <c r="O159" s="7">
        <v>2.5739186999999997</v>
      </c>
      <c r="P159" s="4">
        <f t="shared" si="68"/>
        <v>-2.6434359961098766</v>
      </c>
    </row>
    <row r="160" spans="1:16" ht="36.75" customHeight="1">
      <c r="A160" s="3" t="s">
        <v>3</v>
      </c>
      <c r="B160" s="7">
        <f>SUM(B152:B159)</f>
        <v>22801.102508129996</v>
      </c>
      <c r="C160" s="7">
        <f>SUM(C152:C159)</f>
        <v>24072.800581410003</v>
      </c>
      <c r="D160" s="4">
        <f t="shared" si="66"/>
        <v>5.57735343203939</v>
      </c>
      <c r="E160" s="7">
        <f>SUM(E152:E159)</f>
        <v>23151.751570230004</v>
      </c>
      <c r="F160" s="4">
        <f t="shared" si="62"/>
        <v>-3.8260982890842814</v>
      </c>
      <c r="G160" s="7">
        <f>SUM(G152:G159)</f>
        <v>23259.333612180002</v>
      </c>
      <c r="H160" s="4">
        <f t="shared" si="63"/>
        <v>0.46468208517032306</v>
      </c>
      <c r="I160" s="7">
        <f>SUM(I152:I159)</f>
        <v>25018.82293703</v>
      </c>
      <c r="J160" s="4">
        <f t="shared" si="64"/>
        <v>7.564659221056195</v>
      </c>
      <c r="K160" s="7">
        <f>SUM(K152:K159)</f>
        <v>28892.816654849998</v>
      </c>
      <c r="L160" s="4">
        <f t="shared" si="65"/>
        <v>15.48431645873378</v>
      </c>
      <c r="M160" s="7">
        <f>SUM(M152:M159)</f>
        <v>31756.00312965</v>
      </c>
      <c r="N160" s="4">
        <f t="shared" si="67"/>
        <v>9.909682773414827</v>
      </c>
      <c r="O160" s="7">
        <f>SUM(O152:O159)</f>
        <v>28629.683919820003</v>
      </c>
      <c r="P160" s="4">
        <f t="shared" si="68"/>
        <v>-9.844813269057177</v>
      </c>
    </row>
    <row r="161" spans="1:16" ht="36.75" customHeight="1">
      <c r="A161" s="62"/>
      <c r="B161" s="12"/>
      <c r="C161" s="12"/>
      <c r="D161" s="12"/>
      <c r="E161" s="12"/>
      <c r="F161" s="13"/>
      <c r="G161" s="12"/>
      <c r="H161" s="13"/>
      <c r="I161" s="12"/>
      <c r="J161" s="13"/>
      <c r="K161" s="12"/>
      <c r="L161" s="13"/>
      <c r="M161" s="13"/>
      <c r="N161" s="13"/>
      <c r="O161" s="13"/>
      <c r="P161" s="13"/>
    </row>
    <row r="162" spans="1:16" ht="36.75" customHeight="1">
      <c r="A162" s="62"/>
      <c r="B162" s="12"/>
      <c r="C162" s="12"/>
      <c r="D162" s="12"/>
      <c r="E162" s="12"/>
      <c r="F162" s="13"/>
      <c r="G162" s="12"/>
      <c r="H162" s="13"/>
      <c r="I162" s="12"/>
      <c r="J162" s="13"/>
      <c r="K162" s="12"/>
      <c r="L162" s="13"/>
      <c r="M162" s="13"/>
      <c r="N162" s="13"/>
      <c r="O162" s="13"/>
      <c r="P162" s="13"/>
    </row>
    <row r="163" spans="1:16" ht="36.75" customHeight="1">
      <c r="A163" s="62"/>
      <c r="B163" s="12"/>
      <c r="C163" s="12"/>
      <c r="D163" s="12"/>
      <c r="E163" s="12"/>
      <c r="F163" s="13"/>
      <c r="G163" s="12"/>
      <c r="H163" s="13"/>
      <c r="I163" s="12"/>
      <c r="J163" s="13"/>
      <c r="K163" s="12"/>
      <c r="L163" s="13"/>
      <c r="M163" s="13"/>
      <c r="N163" s="13"/>
      <c r="O163" s="13"/>
      <c r="P163" s="13"/>
    </row>
    <row r="164" spans="1:16" ht="36.75" customHeight="1">
      <c r="A164" s="62"/>
      <c r="B164" s="12"/>
      <c r="C164" s="12"/>
      <c r="D164" s="12"/>
      <c r="E164" s="12"/>
      <c r="F164" s="13"/>
      <c r="G164" s="12"/>
      <c r="H164" s="13"/>
      <c r="I164" s="12"/>
      <c r="J164" s="13"/>
      <c r="K164" s="12"/>
      <c r="L164" s="13"/>
      <c r="M164" s="13"/>
      <c r="N164" s="13"/>
      <c r="O164" s="13"/>
      <c r="P164" s="13"/>
    </row>
    <row r="165" spans="1:16" ht="36.75" customHeight="1">
      <c r="A165" s="62"/>
      <c r="B165" s="12"/>
      <c r="C165" s="12"/>
      <c r="D165" s="12"/>
      <c r="E165" s="12"/>
      <c r="F165" s="13"/>
      <c r="G165" s="12"/>
      <c r="H165" s="13"/>
      <c r="I165" s="12"/>
      <c r="J165" s="13"/>
      <c r="K165" s="12"/>
      <c r="L165" s="13"/>
      <c r="M165" s="13"/>
      <c r="N165" s="13"/>
      <c r="O165" s="13"/>
      <c r="P165" s="13"/>
    </row>
    <row r="166" spans="1:16" ht="36.75" customHeight="1">
      <c r="A166" s="62"/>
      <c r="B166" s="12"/>
      <c r="C166" s="12"/>
      <c r="D166" s="12"/>
      <c r="E166" s="12"/>
      <c r="F166" s="13"/>
      <c r="G166" s="12"/>
      <c r="H166" s="13"/>
      <c r="I166" s="12"/>
      <c r="J166" s="13"/>
      <c r="K166" s="12"/>
      <c r="L166" s="13"/>
      <c r="M166" s="13"/>
      <c r="N166" s="13"/>
      <c r="O166" s="13"/>
      <c r="P166" s="13"/>
    </row>
    <row r="167" spans="1:16" ht="36.75" customHeight="1">
      <c r="A167" s="62"/>
      <c r="B167" s="12"/>
      <c r="C167" s="12"/>
      <c r="D167" s="12"/>
      <c r="E167" s="12"/>
      <c r="F167" s="13"/>
      <c r="G167" s="12"/>
      <c r="H167" s="13"/>
      <c r="I167" s="12"/>
      <c r="J167" s="13"/>
      <c r="K167" s="12"/>
      <c r="L167" s="13"/>
      <c r="M167" s="13"/>
      <c r="N167" s="13"/>
      <c r="O167" s="13"/>
      <c r="P167" s="13"/>
    </row>
    <row r="168" spans="1:16" ht="36.75" customHeight="1">
      <c r="A168" s="62"/>
      <c r="B168" s="12"/>
      <c r="C168" s="12"/>
      <c r="D168" s="12"/>
      <c r="E168" s="12"/>
      <c r="F168" s="13"/>
      <c r="G168" s="12"/>
      <c r="H168" s="13"/>
      <c r="I168" s="12"/>
      <c r="J168" s="13"/>
      <c r="K168" s="12"/>
      <c r="L168" s="13"/>
      <c r="M168" s="13"/>
      <c r="N168" s="13"/>
      <c r="O168" s="13"/>
      <c r="P168" s="13"/>
    </row>
    <row r="169" spans="1:16" ht="36.75" customHeight="1">
      <c r="A169" s="62"/>
      <c r="B169" s="12"/>
      <c r="C169" s="12"/>
      <c r="D169" s="12"/>
      <c r="E169" s="12"/>
      <c r="F169" s="13"/>
      <c r="G169" s="12"/>
      <c r="H169" s="13"/>
      <c r="I169" s="12"/>
      <c r="J169" s="13"/>
      <c r="K169" s="12"/>
      <c r="L169" s="13"/>
      <c r="M169" s="13"/>
      <c r="N169" s="13"/>
      <c r="O169" s="13"/>
      <c r="P169" s="13"/>
    </row>
    <row r="170" spans="1:16" ht="36.75" customHeight="1">
      <c r="A170" s="241" t="s">
        <v>92</v>
      </c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</row>
    <row r="171" spans="1:16" ht="36.75" customHeight="1">
      <c r="A171" s="241" t="s">
        <v>325</v>
      </c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</row>
    <row r="172" spans="1:16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6.75" customHeight="1">
      <c r="B173" s="238" t="s">
        <v>61</v>
      </c>
      <c r="C173" s="238"/>
      <c r="D173" s="238"/>
      <c r="E173" s="238"/>
      <c r="F173" s="238"/>
      <c r="G173" s="238"/>
      <c r="H173" s="238"/>
      <c r="J173" s="17" t="s">
        <v>61</v>
      </c>
      <c r="L173" s="17" t="s">
        <v>61</v>
      </c>
      <c r="M173" s="17"/>
      <c r="N173" s="17"/>
      <c r="O173" s="17"/>
      <c r="P173" s="17" t="s">
        <v>0</v>
      </c>
    </row>
    <row r="174" spans="1:16" ht="36.75" customHeight="1">
      <c r="A174" s="3" t="s">
        <v>1</v>
      </c>
      <c r="B174" s="3">
        <v>2550</v>
      </c>
      <c r="C174" s="3">
        <v>2551</v>
      </c>
      <c r="D174" s="4" t="s">
        <v>2</v>
      </c>
      <c r="E174" s="3">
        <v>2552</v>
      </c>
      <c r="F174" s="4" t="s">
        <v>2</v>
      </c>
      <c r="G174" s="3">
        <v>2553</v>
      </c>
      <c r="H174" s="4" t="s">
        <v>2</v>
      </c>
      <c r="I174" s="3">
        <v>2554</v>
      </c>
      <c r="J174" s="4" t="s">
        <v>2</v>
      </c>
      <c r="K174" s="3">
        <v>2555</v>
      </c>
      <c r="L174" s="4" t="s">
        <v>2</v>
      </c>
      <c r="M174" s="3">
        <v>2556</v>
      </c>
      <c r="N174" s="4" t="s">
        <v>2</v>
      </c>
      <c r="O174" s="3">
        <v>2557</v>
      </c>
      <c r="P174" s="4" t="s">
        <v>2</v>
      </c>
    </row>
    <row r="175" spans="1:16" ht="36.75" customHeight="1">
      <c r="A175" s="61" t="s">
        <v>4</v>
      </c>
      <c r="B175" s="63">
        <f aca="true" t="shared" si="69" ref="B175:C179">B24+B39+B55+B71+B87+B103+B119+B135+B152</f>
        <v>52811.93173959</v>
      </c>
      <c r="C175" s="63">
        <f t="shared" si="69"/>
        <v>55076.6768916</v>
      </c>
      <c r="D175" s="4">
        <f>(C175-B175)/B175*100</f>
        <v>4.28832098620671</v>
      </c>
      <c r="E175" s="63">
        <f>E24+E39+E55+E71+E87+E103+E119+E135+E152</f>
        <v>52182.84803871</v>
      </c>
      <c r="F175" s="4">
        <f aca="true" t="shared" si="70" ref="F175:F183">(E175-C175)/C175*100</f>
        <v>-5.2541820171640605</v>
      </c>
      <c r="G175" s="63">
        <f>G24+G39+G55+G71+G87+G103+G119+G135+G152</f>
        <v>55237.92757205</v>
      </c>
      <c r="H175" s="4">
        <f aca="true" t="shared" si="71" ref="H175:H183">(G175-E175)/E175*100</f>
        <v>5.8545664871984355</v>
      </c>
      <c r="I175" s="63">
        <f>I24+I39+I55+I71+I87+I103+I119+I135+I152</f>
        <v>65180.466398100005</v>
      </c>
      <c r="J175" s="4">
        <f aca="true" t="shared" si="72" ref="J175:J183">(I175-E175)/E175*100</f>
        <v>24.907836287027077</v>
      </c>
      <c r="K175" s="63">
        <f>K24+K39+K55+K71+K87+K103+K119+K135+K152</f>
        <v>70346.871627791</v>
      </c>
      <c r="L175" s="4">
        <f aca="true" t="shared" si="73" ref="L175:L183">(K175-I175)/I175*100</f>
        <v>7.926309084897241</v>
      </c>
      <c r="M175" s="63">
        <f>M24+M39+M55+M71+M87+M103+M119+M135+M152</f>
        <v>79264.30099217998</v>
      </c>
      <c r="N175" s="4">
        <f>(M175-K175)/K175*100</f>
        <v>12.676369478903867</v>
      </c>
      <c r="O175" s="63">
        <f>O24+O39+O55+O71+O87+O103+O119+O135+O152</f>
        <v>75147.04447783</v>
      </c>
      <c r="P175" s="4">
        <f>(O175-M175)/M175*100</f>
        <v>-5.194339018716862</v>
      </c>
    </row>
    <row r="176" spans="1:16" ht="36.75" customHeight="1">
      <c r="A176" s="61" t="s">
        <v>5</v>
      </c>
      <c r="B176" s="63">
        <f t="shared" si="69"/>
        <v>124583.28351086998</v>
      </c>
      <c r="C176" s="63">
        <f t="shared" si="69"/>
        <v>150286.91774884003</v>
      </c>
      <c r="D176" s="4">
        <f aca="true" t="shared" si="74" ref="D176:D183">(C176-B176)/B176*100</f>
        <v>20.631687906770726</v>
      </c>
      <c r="E176" s="63">
        <f>E25+E40+E56+E72+E88+E104+E120+E136+E153</f>
        <v>117563.67221335282</v>
      </c>
      <c r="F176" s="4">
        <f t="shared" si="70"/>
        <v>-21.773848333342226</v>
      </c>
      <c r="G176" s="63">
        <f>G25+G40+G56+G72+G88+G104+G120+G136+G153</f>
        <v>142369.5869744</v>
      </c>
      <c r="H176" s="4">
        <f t="shared" si="71"/>
        <v>21.099982923321566</v>
      </c>
      <c r="I176" s="63">
        <f>I25+I40+I56+I72+I88+I104+I120+I136+I153</f>
        <v>172392.75058434</v>
      </c>
      <c r="J176" s="4">
        <f t="shared" si="72"/>
        <v>46.63777282448628</v>
      </c>
      <c r="K176" s="63">
        <f>K25+K40+K56+K72+K88+K104+K120+K136+K153</f>
        <v>158694.06742323597</v>
      </c>
      <c r="L176" s="4">
        <f t="shared" si="73"/>
        <v>-7.946206040956582</v>
      </c>
      <c r="M176" s="63">
        <f>M25+M40+M56+M72+M88+M104+M120+M136+M153</f>
        <v>162334.59151889</v>
      </c>
      <c r="N176" s="4">
        <f aca="true" t="shared" si="75" ref="N176:N183">(M176-K176)/K176*100</f>
        <v>2.2940517908238935</v>
      </c>
      <c r="O176" s="63">
        <f>O25+O40+O56+O72+O88+O104+O120+O136+O153</f>
        <v>161041.978452979</v>
      </c>
      <c r="P176" s="4">
        <f aca="true" t="shared" si="76" ref="P176:P183">(O176-M176)/M176*100</f>
        <v>-0.7962647109384429</v>
      </c>
    </row>
    <row r="177" spans="1:16" ht="36.75" customHeight="1">
      <c r="A177" s="61" t="s">
        <v>6</v>
      </c>
      <c r="B177" s="63">
        <f t="shared" si="69"/>
        <v>5.73505597</v>
      </c>
      <c r="C177" s="63">
        <f t="shared" si="69"/>
        <v>2.76886146</v>
      </c>
      <c r="D177" s="4">
        <f t="shared" si="74"/>
        <v>-51.72041084718481</v>
      </c>
      <c r="E177" s="63">
        <f>E26+E41+E57+E73+E89+E105+E121+E137+E154</f>
        <v>1.8894012199999999</v>
      </c>
      <c r="F177" s="4">
        <f t="shared" si="70"/>
        <v>-31.762522347362232</v>
      </c>
      <c r="G177" s="63">
        <f>G26+G41+G57+G73+G89+G105+G121+G137+G154</f>
        <v>0</v>
      </c>
      <c r="H177" s="4">
        <f t="shared" si="71"/>
        <v>-100</v>
      </c>
      <c r="I177" s="63">
        <f>I26+I41+I57+I73+I89+I105+I121+I137+I154</f>
        <v>5.72135512</v>
      </c>
      <c r="J177" s="4">
        <f t="shared" si="72"/>
        <v>202.8131378045792</v>
      </c>
      <c r="K177" s="63">
        <f>K26+K41+K57+K73+K89+K105+K121+K137+K154</f>
        <v>0.72974826</v>
      </c>
      <c r="L177" s="4">
        <f t="shared" si="73"/>
        <v>-87.2451850183353</v>
      </c>
      <c r="M177" s="63">
        <f>M26+M41+M57+M73+M89+M105+M121+M137+M154</f>
        <v>1.4687204500000004</v>
      </c>
      <c r="N177" s="4">
        <f t="shared" si="75"/>
        <v>101.26398794017</v>
      </c>
      <c r="O177" s="63">
        <f>O26+O41+O57+O73+O89+O105+O121+O137+O154</f>
        <v>0.04783724</v>
      </c>
      <c r="P177" s="4">
        <f t="shared" si="76"/>
        <v>-96.74293089607352</v>
      </c>
    </row>
    <row r="178" spans="1:16" ht="36.75" customHeight="1">
      <c r="A178" s="61" t="s">
        <v>7</v>
      </c>
      <c r="B178" s="63">
        <f t="shared" si="69"/>
        <v>72289.28735286999</v>
      </c>
      <c r="C178" s="63">
        <f t="shared" si="69"/>
        <v>79076.21736822999</v>
      </c>
      <c r="D178" s="4">
        <f t="shared" si="74"/>
        <v>9.388569543133771</v>
      </c>
      <c r="E178" s="63">
        <f>E27+E42+E58+E74+E90+E106+E122+E138+E155</f>
        <v>73968.15199409</v>
      </c>
      <c r="F178" s="4">
        <f t="shared" si="70"/>
        <v>-6.459673393775947</v>
      </c>
      <c r="G178" s="63">
        <f>G27+G42+G58+G74+G90+G106+G122+G138+G155</f>
        <v>75878.350747814</v>
      </c>
      <c r="H178" s="4">
        <f t="shared" si="71"/>
        <v>2.5824611028224886</v>
      </c>
      <c r="I178" s="63">
        <f>I27+I42+I58+I74+I90+I106+I122+I138+I155</f>
        <v>90563.88793388201</v>
      </c>
      <c r="J178" s="4">
        <f t="shared" si="72"/>
        <v>22.43632630042994</v>
      </c>
      <c r="K178" s="63">
        <f>K27+K42+K58+K74+K90+K106+K122+K138+K155</f>
        <v>99334.47655424</v>
      </c>
      <c r="L178" s="4">
        <f t="shared" si="73"/>
        <v>9.684421484600056</v>
      </c>
      <c r="M178" s="63">
        <f>M27+M42+M58+M74+M90+M106+M122+M138+M155</f>
        <v>106063.65945715285</v>
      </c>
      <c r="N178" s="4">
        <f t="shared" si="75"/>
        <v>6.774267239671309</v>
      </c>
      <c r="O178" s="63">
        <f>O27+O42+O58+O74+O90+O106+O122+O138+O155</f>
        <v>114952.7478249</v>
      </c>
      <c r="P178" s="4">
        <f t="shared" si="76"/>
        <v>8.38089918190888</v>
      </c>
    </row>
    <row r="179" spans="1:16" ht="36.75" customHeight="1">
      <c r="A179" s="61" t="s">
        <v>8</v>
      </c>
      <c r="B179" s="63">
        <f t="shared" si="69"/>
        <v>5751.025814119999</v>
      </c>
      <c r="C179" s="63">
        <f t="shared" si="69"/>
        <v>4548.2685508800005</v>
      </c>
      <c r="D179" s="4">
        <f t="shared" si="74"/>
        <v>-20.913786550687572</v>
      </c>
      <c r="E179" s="63">
        <f>E28+E43+E59+E75+E91+E107+E123+E139+E156</f>
        <v>4180.567807410001</v>
      </c>
      <c r="F179" s="4">
        <f t="shared" si="70"/>
        <v>-8.084411449250442</v>
      </c>
      <c r="G179" s="63">
        <f>G28+G43+G59+G75+G91+G107+G123+G139+G156</f>
        <v>4050.86638099</v>
      </c>
      <c r="H179" s="4">
        <f t="shared" si="71"/>
        <v>-3.1024834997319406</v>
      </c>
      <c r="I179" s="63">
        <f>I28+I43+I59+I75+I91+I107+I123+I139+I156</f>
        <v>4481.03723457</v>
      </c>
      <c r="J179" s="4">
        <f t="shared" si="72"/>
        <v>7.187287493039131</v>
      </c>
      <c r="K179" s="63">
        <f>K28+K43+K59+K75+K91+K107+K123+K139+K156</f>
        <v>5731.11499001</v>
      </c>
      <c r="L179" s="4">
        <f t="shared" si="73"/>
        <v>27.89706244340006</v>
      </c>
      <c r="M179" s="63">
        <f>M28+M43+M59+M75+M91+M107+M123+M139+M156</f>
        <v>6519.09285705</v>
      </c>
      <c r="N179" s="4">
        <f t="shared" si="75"/>
        <v>13.74911982072489</v>
      </c>
      <c r="O179" s="63">
        <f>O28+O43+O59+O75+O91+O107+O123+O139+O156</f>
        <v>7006.229861290001</v>
      </c>
      <c r="P179" s="4">
        <f t="shared" si="76"/>
        <v>7.472466107200673</v>
      </c>
    </row>
    <row r="180" spans="1:16" ht="36.75" customHeight="1">
      <c r="A180" s="61" t="s">
        <v>9</v>
      </c>
      <c r="B180" s="7">
        <v>0</v>
      </c>
      <c r="C180" s="7">
        <v>0</v>
      </c>
      <c r="D180" s="4" t="e">
        <f t="shared" si="74"/>
        <v>#DIV/0!</v>
      </c>
      <c r="E180" s="7">
        <v>0</v>
      </c>
      <c r="F180" s="4" t="e">
        <f t="shared" si="70"/>
        <v>#DIV/0!</v>
      </c>
      <c r="G180" s="7">
        <v>0</v>
      </c>
      <c r="H180" s="4" t="e">
        <f t="shared" si="71"/>
        <v>#DIV/0!</v>
      </c>
      <c r="I180" s="7">
        <v>0</v>
      </c>
      <c r="J180" s="4" t="e">
        <f t="shared" si="72"/>
        <v>#DIV/0!</v>
      </c>
      <c r="K180" s="7">
        <v>0</v>
      </c>
      <c r="L180" s="4" t="e">
        <f t="shared" si="73"/>
        <v>#DIV/0!</v>
      </c>
      <c r="M180" s="7">
        <v>0</v>
      </c>
      <c r="N180" s="4" t="e">
        <f t="shared" si="75"/>
        <v>#DIV/0!</v>
      </c>
      <c r="O180" s="7">
        <v>0</v>
      </c>
      <c r="P180" s="4" t="e">
        <f t="shared" si="76"/>
        <v>#DIV/0!</v>
      </c>
    </row>
    <row r="181" spans="1:16" ht="36.75" customHeight="1">
      <c r="A181" s="61" t="s">
        <v>10</v>
      </c>
      <c r="B181" s="63">
        <f>B30+B45+B61+B77+B93+B109+B125+B141+B158</f>
        <v>1038.9368882299998</v>
      </c>
      <c r="C181" s="63">
        <f>C30+C45+C61+C77+C93+C109+C125+C141+C158</f>
        <v>1143.1055356699997</v>
      </c>
      <c r="D181" s="4">
        <f t="shared" si="74"/>
        <v>10.026465382076125</v>
      </c>
      <c r="E181" s="63">
        <f>E30+E45+E61+E77+E93+E109+E125+E141+E158</f>
        <v>1129.49157036</v>
      </c>
      <c r="F181" s="4">
        <f t="shared" si="70"/>
        <v>-1.1909631162813183</v>
      </c>
      <c r="G181" s="63">
        <f>G30+G45+G61+G77+G93+G109+G125+G141+G158</f>
        <v>1277.8263372</v>
      </c>
      <c r="H181" s="4">
        <f t="shared" si="71"/>
        <v>13.132879494861708</v>
      </c>
      <c r="I181" s="63">
        <f>I30+I45+I61+I77+I93+I109+I125+I141+I158</f>
        <v>1857.0253066899995</v>
      </c>
      <c r="J181" s="4">
        <f t="shared" si="72"/>
        <v>64.41249810285123</v>
      </c>
      <c r="K181" s="63">
        <f>K30+K45+K61+K77+K93+K109+K125+K141+K158</f>
        <v>1885.3348864099999</v>
      </c>
      <c r="L181" s="4">
        <f t="shared" si="73"/>
        <v>1.524458477653162</v>
      </c>
      <c r="M181" s="63">
        <f>M30+M45+M61+M77+M93+M109+M125+M141+M158</f>
        <v>2036.3142220199998</v>
      </c>
      <c r="N181" s="4">
        <f t="shared" si="75"/>
        <v>8.008091119423902</v>
      </c>
      <c r="O181" s="63">
        <f>O30+O45+O61+O77+O93+O109+O125+O141+O158</f>
        <v>1653.4214726799999</v>
      </c>
      <c r="P181" s="4">
        <f t="shared" si="76"/>
        <v>-18.803225219346295</v>
      </c>
    </row>
    <row r="182" spans="1:16" ht="36.75" customHeight="1">
      <c r="A182" s="61" t="s">
        <v>11</v>
      </c>
      <c r="B182" s="63">
        <f>B31+B46+B62+B78+B94+B110+B126+B142+B159</f>
        <v>26.139953320000004</v>
      </c>
      <c r="C182" s="63">
        <f>C31+C46+C62+C78+C94+C110+C126+C142+C159</f>
        <v>26.93272529</v>
      </c>
      <c r="D182" s="4">
        <f t="shared" si="74"/>
        <v>3.0327979560446927</v>
      </c>
      <c r="E182" s="63">
        <f>E31+E46+E62+E78+E94+E110+E126+E142+E159</f>
        <v>22.53360927</v>
      </c>
      <c r="F182" s="4">
        <f t="shared" si="70"/>
        <v>-16.33372030729238</v>
      </c>
      <c r="G182" s="63">
        <f>G31+G46+G62+G78+G94+G110+G126+G142+G159</f>
        <v>25.417441670000002</v>
      </c>
      <c r="H182" s="4">
        <f t="shared" si="71"/>
        <v>12.797916061495652</v>
      </c>
      <c r="I182" s="63">
        <f>I31+I46+I62+I78+I94+I110+I126+I142+I159</f>
        <v>27.04983707</v>
      </c>
      <c r="J182" s="4">
        <f t="shared" si="72"/>
        <v>20.042185634294526</v>
      </c>
      <c r="K182" s="63">
        <f>K31+K46+K62+K78+K94+K110+K126+K142+K159</f>
        <v>124.03347742</v>
      </c>
      <c r="L182" s="4">
        <f t="shared" si="73"/>
        <v>358.5368743590736</v>
      </c>
      <c r="M182" s="63">
        <f>M31+M46+M62+M78+M94+M110+M126+M142+M159</f>
        <v>28.45353411</v>
      </c>
      <c r="N182" s="4">
        <f t="shared" si="75"/>
        <v>-77.05979490226568</v>
      </c>
      <c r="O182" s="63">
        <f>O31+O46+O62+O78+O94+O110+O126+O142+O159</f>
        <v>30.7951635</v>
      </c>
      <c r="P182" s="4">
        <f t="shared" si="76"/>
        <v>8.229660965655002</v>
      </c>
    </row>
    <row r="183" spans="1:16" ht="36.75" customHeight="1">
      <c r="A183" s="3" t="s">
        <v>3</v>
      </c>
      <c r="B183" s="7">
        <f>SUM(B175:B182)</f>
        <v>256506.34031496994</v>
      </c>
      <c r="C183" s="63">
        <f>SUM(C175:C182)</f>
        <v>290160.88768197</v>
      </c>
      <c r="D183" s="4">
        <f t="shared" si="74"/>
        <v>13.1203569181467</v>
      </c>
      <c r="E183" s="63">
        <f>SUM(E175:E182)</f>
        <v>249049.15463441281</v>
      </c>
      <c r="F183" s="4">
        <f t="shared" si="70"/>
        <v>-14.168599143733529</v>
      </c>
      <c r="G183" s="63">
        <f>SUM(G175:G182)</f>
        <v>278839.97545412404</v>
      </c>
      <c r="H183" s="4">
        <f t="shared" si="71"/>
        <v>11.961823706425392</v>
      </c>
      <c r="I183" s="63">
        <f>SUM(I175:I182)</f>
        <v>334507.9386497721</v>
      </c>
      <c r="J183" s="4">
        <f t="shared" si="72"/>
        <v>34.31402292483464</v>
      </c>
      <c r="K183" s="63">
        <f>SUM(K175:K182)</f>
        <v>336116.62870736694</v>
      </c>
      <c r="L183" s="4">
        <f t="shared" si="73"/>
        <v>0.4809123705967237</v>
      </c>
      <c r="M183" s="63">
        <f>SUM(M175:M182)</f>
        <v>356247.8813018528</v>
      </c>
      <c r="N183" s="4">
        <f t="shared" si="75"/>
        <v>5.989365260477113</v>
      </c>
      <c r="O183" s="63">
        <f>SUM(O175:O182)</f>
        <v>359832.26509041904</v>
      </c>
      <c r="P183" s="4">
        <f t="shared" si="76"/>
        <v>1.0061488016343128</v>
      </c>
    </row>
  </sheetData>
  <sheetProtection/>
  <mergeCells count="35">
    <mergeCell ref="A19:P19"/>
    <mergeCell ref="A20:P20"/>
    <mergeCell ref="A36:P36"/>
    <mergeCell ref="A66:P66"/>
    <mergeCell ref="B69:H69"/>
    <mergeCell ref="A50:P50"/>
    <mergeCell ref="A51:P51"/>
    <mergeCell ref="A35:P35"/>
    <mergeCell ref="B21:H21"/>
    <mergeCell ref="A98:P98"/>
    <mergeCell ref="A99:P99"/>
    <mergeCell ref="A82:P82"/>
    <mergeCell ref="B37:H37"/>
    <mergeCell ref="A67:P67"/>
    <mergeCell ref="A83:P83"/>
    <mergeCell ref="B173:H173"/>
    <mergeCell ref="B150:H150"/>
    <mergeCell ref="A170:P170"/>
    <mergeCell ref="A171:P171"/>
    <mergeCell ref="A147:P147"/>
    <mergeCell ref="B117:H117"/>
    <mergeCell ref="A130:P130"/>
    <mergeCell ref="A131:P131"/>
    <mergeCell ref="A148:P148"/>
    <mergeCell ref="B133:H133"/>
    <mergeCell ref="A114:P114"/>
    <mergeCell ref="A115:P115"/>
    <mergeCell ref="A1:H1"/>
    <mergeCell ref="B85:H85"/>
    <mergeCell ref="B53:H53"/>
    <mergeCell ref="B22:H22"/>
    <mergeCell ref="B5:H5"/>
    <mergeCell ref="B101:H101"/>
    <mergeCell ref="A2:P2"/>
    <mergeCell ref="A3:P3"/>
  </mergeCells>
  <printOptions horizontalCentered="1"/>
  <pageMargins left="0.2" right="0" top="0.29" bottom="0.21" header="0.3" footer="0.196850393700787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9"/>
  <sheetViews>
    <sheetView zoomScale="75" zoomScaleNormal="75" zoomScalePageLayoutView="0" workbookViewId="0" topLeftCell="A1">
      <selection activeCell="N18" sqref="N18"/>
    </sheetView>
  </sheetViews>
  <sheetFormatPr defaultColWidth="9.140625" defaultRowHeight="32.25" customHeight="1"/>
  <cols>
    <col min="1" max="1" width="32.28125" style="2" customWidth="1"/>
    <col min="2" max="15" width="16.140625" style="2" customWidth="1"/>
    <col min="16" max="16" width="17.28125" style="2" customWidth="1"/>
    <col min="17" max="16384" width="9.140625" style="2" customWidth="1"/>
  </cols>
  <sheetData>
    <row r="1" spans="1:16" ht="35.25" customHeight="1">
      <c r="A1" s="241" t="s">
        <v>93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5.2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41.25" customHeight="1">
      <c r="B4" s="238" t="s">
        <v>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ht="41.2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41.25" customHeight="1">
      <c r="A6" s="5" t="s">
        <v>97</v>
      </c>
      <c r="B6" s="7">
        <f>B32</f>
        <v>27233.423522692996</v>
      </c>
      <c r="C6" s="7">
        <f>C32</f>
        <v>28602.525878704</v>
      </c>
      <c r="D6" s="4">
        <f>(C6-B6)/B6*100</f>
        <v>5.027286983842345</v>
      </c>
      <c r="E6" s="7">
        <f>E32</f>
        <v>27999.307418540004</v>
      </c>
      <c r="F6" s="4">
        <f>(E6-C6)/C6*100</f>
        <v>-2.1089691963643062</v>
      </c>
      <c r="G6" s="7">
        <f>G32</f>
        <v>30797.991745269996</v>
      </c>
      <c r="H6" s="4">
        <f>(G6-E6)/E6*100</f>
        <v>9.995548407303879</v>
      </c>
      <c r="I6" s="7">
        <f>I32</f>
        <v>36494.187249500006</v>
      </c>
      <c r="J6" s="4">
        <f>(I6-G6)/G6*100</f>
        <v>18.495347201022746</v>
      </c>
      <c r="K6" s="7">
        <f>K32</f>
        <v>37764.830952419994</v>
      </c>
      <c r="L6" s="4">
        <f>(K6-I6)/I6*100</f>
        <v>3.4817701082996346</v>
      </c>
      <c r="M6" s="30">
        <f>M32</f>
        <v>41094.440761310005</v>
      </c>
      <c r="N6" s="4">
        <f>(M6-K6)/K6*100</f>
        <v>8.816694593668364</v>
      </c>
      <c r="O6" s="7">
        <f>O32</f>
        <v>51969.838477399986</v>
      </c>
      <c r="P6" s="4">
        <f>(O6-M6)/M6*100</f>
        <v>26.464401302497</v>
      </c>
    </row>
    <row r="7" spans="1:16" ht="41.25" customHeight="1">
      <c r="A7" s="5" t="s">
        <v>98</v>
      </c>
      <c r="B7" s="7">
        <f>B49</f>
        <v>6602.317204482999</v>
      </c>
      <c r="C7" s="7">
        <f>C49</f>
        <v>7406.562700874638</v>
      </c>
      <c r="D7" s="4">
        <f aca="true" t="shared" si="0" ref="D7:D18">(C7-B7)/B7*100</f>
        <v>12.181261085813222</v>
      </c>
      <c r="E7" s="7">
        <f>E49</f>
        <v>8520.254549890002</v>
      </c>
      <c r="F7" s="4">
        <f aca="true" t="shared" si="1" ref="F7:F18">(E7-C7)/C7*100</f>
        <v>15.036554660960997</v>
      </c>
      <c r="G7" s="7">
        <f>G49</f>
        <v>9088.075954860002</v>
      </c>
      <c r="H7" s="4">
        <f aca="true" t="shared" si="2" ref="H7:H18">(G7-E7)/E7*100</f>
        <v>6.664371371126824</v>
      </c>
      <c r="I7" s="7">
        <f>I49</f>
        <v>11342.41567654</v>
      </c>
      <c r="J7" s="4">
        <f aca="true" t="shared" si="3" ref="J7:J18">(I7-G7)/G7*100</f>
        <v>24.805467437521276</v>
      </c>
      <c r="K7" s="7">
        <f>K49</f>
        <v>12118.340219590002</v>
      </c>
      <c r="L7" s="4">
        <f aca="true" t="shared" si="4" ref="L7:L18">(K7-I7)/I7*100</f>
        <v>6.840910835730337</v>
      </c>
      <c r="M7" s="30">
        <f>M49</f>
        <v>15797.845173399997</v>
      </c>
      <c r="N7" s="4">
        <f aca="true" t="shared" si="5" ref="N7:N18">(M7-K7)/K7*100</f>
        <v>30.363109857749844</v>
      </c>
      <c r="O7" s="7">
        <f>O49</f>
        <v>14514.29879437</v>
      </c>
      <c r="P7" s="4">
        <f aca="true" t="shared" si="6" ref="P7:P18">(O7-M7)/M7*100</f>
        <v>-8.124819334165894</v>
      </c>
    </row>
    <row r="8" spans="1:16" ht="41.25" customHeight="1">
      <c r="A8" s="5" t="s">
        <v>101</v>
      </c>
      <c r="B8" s="7">
        <f>B65</f>
        <v>5102.49619278</v>
      </c>
      <c r="C8" s="7">
        <f>C65</f>
        <v>5492.219804871001</v>
      </c>
      <c r="D8" s="4">
        <f t="shared" si="0"/>
        <v>7.637901085403211</v>
      </c>
      <c r="E8" s="7">
        <f>E65</f>
        <v>5195.435236069999</v>
      </c>
      <c r="F8" s="4">
        <f t="shared" si="1"/>
        <v>-5.4037270783989095</v>
      </c>
      <c r="G8" s="7">
        <f>G65</f>
        <v>5608.015383430001</v>
      </c>
      <c r="H8" s="4">
        <f t="shared" si="2"/>
        <v>7.941204703998807</v>
      </c>
      <c r="I8" s="7">
        <f>I65</f>
        <v>6806.71490382</v>
      </c>
      <c r="J8" s="4">
        <f t="shared" si="3"/>
        <v>21.374754497496482</v>
      </c>
      <c r="K8" s="7">
        <f>K65</f>
        <v>8321.23997725</v>
      </c>
      <c r="L8" s="4">
        <f t="shared" si="4"/>
        <v>22.25045554030818</v>
      </c>
      <c r="M8" s="30">
        <f>M65</f>
        <v>9471.878669029998</v>
      </c>
      <c r="N8" s="4">
        <f t="shared" si="5"/>
        <v>13.827731142543756</v>
      </c>
      <c r="O8" s="7">
        <f>O65</f>
        <v>9365.335308160003</v>
      </c>
      <c r="P8" s="4">
        <f t="shared" si="6"/>
        <v>-1.1248387420581893</v>
      </c>
    </row>
    <row r="9" spans="1:16" ht="41.25" customHeight="1">
      <c r="A9" s="5" t="s">
        <v>102</v>
      </c>
      <c r="B9" s="7">
        <f>B82</f>
        <v>39445.10297410999</v>
      </c>
      <c r="C9" s="7">
        <f>C82</f>
        <v>46776.35569938501</v>
      </c>
      <c r="D9" s="4">
        <f t="shared" si="0"/>
        <v>18.585964219910704</v>
      </c>
      <c r="E9" s="7">
        <f>E82</f>
        <v>43941.47368858999</v>
      </c>
      <c r="F9" s="4">
        <f t="shared" si="1"/>
        <v>-6.060502081465674</v>
      </c>
      <c r="G9" s="7">
        <f>G82</f>
        <v>47354.91710129799</v>
      </c>
      <c r="H9" s="4">
        <f t="shared" si="2"/>
        <v>7.768158703321664</v>
      </c>
      <c r="I9" s="7">
        <f>I82</f>
        <v>53365.92506535001</v>
      </c>
      <c r="J9" s="4">
        <f t="shared" si="3"/>
        <v>12.693524415202193</v>
      </c>
      <c r="K9" s="7">
        <f>K82</f>
        <v>58208.88377459</v>
      </c>
      <c r="L9" s="4">
        <f t="shared" si="4"/>
        <v>9.075001891767966</v>
      </c>
      <c r="M9" s="30">
        <f>M82</f>
        <v>56299.617521279</v>
      </c>
      <c r="N9" s="4">
        <f t="shared" si="5"/>
        <v>-3.280025538205664</v>
      </c>
      <c r="O9" s="7">
        <f>O82</f>
        <v>55604.91021331999</v>
      </c>
      <c r="P9" s="4">
        <f t="shared" si="6"/>
        <v>-1.233946762953466</v>
      </c>
    </row>
    <row r="10" spans="1:16" ht="41.25" customHeight="1">
      <c r="A10" s="5" t="s">
        <v>103</v>
      </c>
      <c r="B10" s="7">
        <f>B98</f>
        <v>21700.87808188</v>
      </c>
      <c r="C10" s="7">
        <f>C98</f>
        <v>26439.130510866</v>
      </c>
      <c r="D10" s="4">
        <f t="shared" si="0"/>
        <v>21.834381130146024</v>
      </c>
      <c r="E10" s="7">
        <f>E98</f>
        <v>26238.93191742</v>
      </c>
      <c r="F10" s="4">
        <f t="shared" si="1"/>
        <v>-0.7572056628856408</v>
      </c>
      <c r="G10" s="7">
        <f>G98</f>
        <v>27852.927118240004</v>
      </c>
      <c r="H10" s="4">
        <f t="shared" si="2"/>
        <v>6.151146723119761</v>
      </c>
      <c r="I10" s="7">
        <f>I98</f>
        <v>37611.7206796</v>
      </c>
      <c r="J10" s="4">
        <f t="shared" si="3"/>
        <v>35.03686890764624</v>
      </c>
      <c r="K10" s="7">
        <f>K98</f>
        <v>38251.823507600006</v>
      </c>
      <c r="L10" s="4">
        <f t="shared" si="4"/>
        <v>1.7018706308408387</v>
      </c>
      <c r="M10" s="30">
        <f>M98</f>
        <v>41928.616714277</v>
      </c>
      <c r="N10" s="4">
        <f t="shared" si="5"/>
        <v>9.612073019071824</v>
      </c>
      <c r="O10" s="7">
        <f>O98</f>
        <v>46360.87463018</v>
      </c>
      <c r="P10" s="4">
        <f t="shared" si="6"/>
        <v>10.570961465546711</v>
      </c>
    </row>
    <row r="11" spans="1:16" ht="41.25" customHeight="1">
      <c r="A11" s="5" t="s">
        <v>104</v>
      </c>
      <c r="B11" s="7">
        <f>B118</f>
        <v>6502.653524169999</v>
      </c>
      <c r="C11" s="7">
        <f>C118</f>
        <v>7527.88768759791</v>
      </c>
      <c r="D11" s="4">
        <f t="shared" si="0"/>
        <v>15.766396896546508</v>
      </c>
      <c r="E11" s="7">
        <f>E118</f>
        <v>7379.73741237</v>
      </c>
      <c r="F11" s="4">
        <f t="shared" si="1"/>
        <v>-1.9680192024116638</v>
      </c>
      <c r="G11" s="7">
        <f>G118</f>
        <v>7712.75420072</v>
      </c>
      <c r="H11" s="4">
        <f t="shared" si="2"/>
        <v>4.512583168498561</v>
      </c>
      <c r="I11" s="7">
        <f>I118</f>
        <v>8254.446338020001</v>
      </c>
      <c r="J11" s="4">
        <f t="shared" si="3"/>
        <v>7.023329451487426</v>
      </c>
      <c r="K11" s="7">
        <f>K118</f>
        <v>7853.8282205</v>
      </c>
      <c r="L11" s="4">
        <f t="shared" si="4"/>
        <v>-4.853361462594453</v>
      </c>
      <c r="M11" s="30">
        <f>M118</f>
        <v>9152.174294350003</v>
      </c>
      <c r="N11" s="4">
        <f t="shared" si="5"/>
        <v>16.53137855066744</v>
      </c>
      <c r="O11" s="7">
        <f>O118</f>
        <v>7803.775612140001</v>
      </c>
      <c r="P11" s="4">
        <f t="shared" si="6"/>
        <v>-14.73309662647511</v>
      </c>
    </row>
    <row r="12" spans="1:16" ht="41.25" customHeight="1">
      <c r="A12" s="5" t="s">
        <v>105</v>
      </c>
      <c r="B12" s="7">
        <f>B135</f>
        <v>4015.9242507800004</v>
      </c>
      <c r="C12" s="7">
        <f>C135</f>
        <v>4377.043887107363</v>
      </c>
      <c r="D12" s="4">
        <f t="shared" si="0"/>
        <v>8.992192426369181</v>
      </c>
      <c r="E12" s="7">
        <f>E135</f>
        <v>4983.850973639999</v>
      </c>
      <c r="F12" s="4">
        <f t="shared" si="1"/>
        <v>13.863399641022427</v>
      </c>
      <c r="G12" s="7">
        <f>G135</f>
        <v>5114.175769439999</v>
      </c>
      <c r="H12" s="4">
        <f t="shared" si="2"/>
        <v>2.6149416683865314</v>
      </c>
      <c r="I12" s="7">
        <f>I135</f>
        <v>6052.489092739999</v>
      </c>
      <c r="J12" s="4">
        <f t="shared" si="3"/>
        <v>18.347302979043775</v>
      </c>
      <c r="K12" s="7">
        <f>K135</f>
        <v>7031.663989309998</v>
      </c>
      <c r="L12" s="4">
        <f t="shared" si="4"/>
        <v>16.17805305497412</v>
      </c>
      <c r="M12" s="30">
        <f>M135</f>
        <v>8604.169759990002</v>
      </c>
      <c r="N12" s="4">
        <f t="shared" si="5"/>
        <v>22.36320980454457</v>
      </c>
      <c r="O12" s="7">
        <f>O135</f>
        <v>8505.99379804</v>
      </c>
      <c r="P12" s="4">
        <f t="shared" si="6"/>
        <v>-1.1410277189849016</v>
      </c>
    </row>
    <row r="13" spans="1:16" ht="41.25" customHeight="1">
      <c r="A13" s="5" t="s">
        <v>202</v>
      </c>
      <c r="B13" s="7">
        <f>B153</f>
        <v>8365.800850350002</v>
      </c>
      <c r="C13" s="7">
        <f>C153</f>
        <v>8813.482912547</v>
      </c>
      <c r="D13" s="4">
        <f t="shared" si="0"/>
        <v>5.351335397593984</v>
      </c>
      <c r="E13" s="7">
        <f>E153</f>
        <v>8688.30914493</v>
      </c>
      <c r="F13" s="4">
        <f t="shared" si="1"/>
        <v>-1.4202531378236662</v>
      </c>
      <c r="G13" s="7">
        <f>G153</f>
        <v>9411.433882540001</v>
      </c>
      <c r="H13" s="4">
        <f t="shared" si="2"/>
        <v>8.322962794572936</v>
      </c>
      <c r="I13" s="7">
        <f>I153</f>
        <v>10640.593793051397</v>
      </c>
      <c r="J13" s="4">
        <f t="shared" si="3"/>
        <v>13.060283117875606</v>
      </c>
      <c r="K13" s="7">
        <f>K153</f>
        <v>11994.915359510002</v>
      </c>
      <c r="L13" s="4">
        <f t="shared" si="4"/>
        <v>12.727875838498917</v>
      </c>
      <c r="M13" s="30">
        <f>M153</f>
        <v>12728.80067902</v>
      </c>
      <c r="N13" s="4">
        <f t="shared" si="5"/>
        <v>6.118303443701647</v>
      </c>
      <c r="O13" s="7">
        <f>O153</f>
        <v>12958.63543391</v>
      </c>
      <c r="P13" s="4">
        <f t="shared" si="6"/>
        <v>1.8056277310463416</v>
      </c>
    </row>
    <row r="14" spans="1:16" ht="41.25" customHeight="1">
      <c r="A14" s="5" t="s">
        <v>203</v>
      </c>
      <c r="B14" s="7">
        <f>B170</f>
        <v>10184.56861719</v>
      </c>
      <c r="C14" s="7">
        <f>C170</f>
        <v>10949.845174191185</v>
      </c>
      <c r="D14" s="4">
        <f t="shared" si="0"/>
        <v>7.5140792483789145</v>
      </c>
      <c r="E14" s="7">
        <f>E170</f>
        <v>9992.907317860003</v>
      </c>
      <c r="F14" s="4">
        <f t="shared" si="1"/>
        <v>-8.739282073016769</v>
      </c>
      <c r="G14" s="7">
        <f>G170</f>
        <v>11392.204793619998</v>
      </c>
      <c r="H14" s="4">
        <f t="shared" si="2"/>
        <v>14.002906574136592</v>
      </c>
      <c r="I14" s="7">
        <f>I170</f>
        <v>13145.846024973</v>
      </c>
      <c r="J14" s="4">
        <f t="shared" si="3"/>
        <v>15.393343633842479</v>
      </c>
      <c r="K14" s="7">
        <f>K170</f>
        <v>14054.315158895599</v>
      </c>
      <c r="L14" s="4">
        <f t="shared" si="4"/>
        <v>6.91069355442618</v>
      </c>
      <c r="M14" s="30">
        <f>M170</f>
        <v>14661.579342429999</v>
      </c>
      <c r="N14" s="4">
        <f t="shared" si="5"/>
        <v>4.320837953815458</v>
      </c>
      <c r="O14" s="7">
        <f>O170</f>
        <v>14475.84119582</v>
      </c>
      <c r="P14" s="4">
        <f t="shared" si="6"/>
        <v>-1.2668358726708326</v>
      </c>
    </row>
    <row r="15" spans="1:16" ht="41.25" customHeight="1">
      <c r="A15" s="5" t="s">
        <v>204</v>
      </c>
      <c r="B15" s="7">
        <f>B189</f>
        <v>7279.81903424</v>
      </c>
      <c r="C15" s="7">
        <f>C189</f>
        <v>7437.64959918909</v>
      </c>
      <c r="D15" s="4">
        <f t="shared" si="0"/>
        <v>2.1680561591812513</v>
      </c>
      <c r="E15" s="7">
        <f>E189</f>
        <v>7237.95609344</v>
      </c>
      <c r="F15" s="4">
        <f t="shared" si="1"/>
        <v>-2.6849006945804783</v>
      </c>
      <c r="G15" s="7">
        <f>G189</f>
        <v>8484.05889786</v>
      </c>
      <c r="H15" s="4">
        <f t="shared" si="2"/>
        <v>17.21622497198326</v>
      </c>
      <c r="I15" s="7">
        <f>I189</f>
        <v>10955.493677186001</v>
      </c>
      <c r="J15" s="4">
        <f t="shared" si="3"/>
        <v>29.13033500921816</v>
      </c>
      <c r="K15" s="7">
        <f>K189</f>
        <v>12542.172561434998</v>
      </c>
      <c r="L15" s="4">
        <f t="shared" si="4"/>
        <v>14.482951941756284</v>
      </c>
      <c r="M15" s="30">
        <f>M189</f>
        <v>15037.897762689998</v>
      </c>
      <c r="N15" s="4">
        <f t="shared" si="5"/>
        <v>19.8986673882077</v>
      </c>
      <c r="O15" s="7">
        <f>O189</f>
        <v>12289.572361498998</v>
      </c>
      <c r="P15" s="4">
        <f t="shared" si="6"/>
        <v>-18.275994720550457</v>
      </c>
    </row>
    <row r="16" spans="1:16" ht="41.25" customHeight="1">
      <c r="A16" s="5" t="s">
        <v>205</v>
      </c>
      <c r="B16" s="7">
        <f>B205</f>
        <v>4419.612435259999</v>
      </c>
      <c r="C16" s="7">
        <f>C205</f>
        <v>4772.78889473</v>
      </c>
      <c r="D16" s="4">
        <f t="shared" si="0"/>
        <v>7.99111833092722</v>
      </c>
      <c r="E16" s="7">
        <f>E205</f>
        <v>4845.53588832</v>
      </c>
      <c r="F16" s="4">
        <f t="shared" si="1"/>
        <v>1.5242030434307576</v>
      </c>
      <c r="G16" s="7">
        <f>G205</f>
        <v>4707.888681909999</v>
      </c>
      <c r="H16" s="4">
        <f t="shared" si="2"/>
        <v>-2.8407014122379053</v>
      </c>
      <c r="I16" s="7">
        <f>I205</f>
        <v>5530.2789465999995</v>
      </c>
      <c r="J16" s="4">
        <f t="shared" si="3"/>
        <v>17.468345584508498</v>
      </c>
      <c r="K16" s="7">
        <f>K205</f>
        <v>6456.37926682</v>
      </c>
      <c r="L16" s="4">
        <f t="shared" si="4"/>
        <v>16.745996524992012</v>
      </c>
      <c r="M16" s="30">
        <f>M205</f>
        <v>7024.990485819999</v>
      </c>
      <c r="N16" s="4">
        <f t="shared" si="5"/>
        <v>8.8069674271174</v>
      </c>
      <c r="O16" s="7">
        <f>O205</f>
        <v>7026.893791749999</v>
      </c>
      <c r="P16" s="4">
        <f t="shared" si="6"/>
        <v>0.02709335954036986</v>
      </c>
    </row>
    <row r="17" spans="1:16" ht="41.25" customHeight="1">
      <c r="A17" s="5" t="s">
        <v>206</v>
      </c>
      <c r="B17" s="7">
        <f>B222</f>
        <v>11858.828510070001</v>
      </c>
      <c r="C17" s="7">
        <f>C222</f>
        <v>12145.381594309547</v>
      </c>
      <c r="D17" s="4">
        <f t="shared" si="0"/>
        <v>2.4163692391387324</v>
      </c>
      <c r="E17" s="7">
        <f>E222</f>
        <v>12302.090220089998</v>
      </c>
      <c r="F17" s="4">
        <f t="shared" si="1"/>
        <v>1.2902733813968732</v>
      </c>
      <c r="G17" s="7">
        <f>G222</f>
        <v>13866.95306032</v>
      </c>
      <c r="H17" s="4">
        <f t="shared" si="2"/>
        <v>12.7203004711711</v>
      </c>
      <c r="I17" s="7">
        <f>I222</f>
        <v>16025.14327727</v>
      </c>
      <c r="J17" s="4">
        <f t="shared" si="3"/>
        <v>15.563550316800434</v>
      </c>
      <c r="K17" s="7">
        <f>K222</f>
        <v>15870.00535712</v>
      </c>
      <c r="L17" s="4">
        <f t="shared" si="4"/>
        <v>-0.9680906901471973</v>
      </c>
      <c r="M17" s="30">
        <f>M222</f>
        <v>18624.86335276</v>
      </c>
      <c r="N17" s="4">
        <f t="shared" si="5"/>
        <v>17.35889770449287</v>
      </c>
      <c r="O17" s="7">
        <f>O222</f>
        <v>19498.31692291</v>
      </c>
      <c r="P17" s="4">
        <f t="shared" si="6"/>
        <v>4.689718005477677</v>
      </c>
    </row>
    <row r="18" spans="1:16" ht="41.25" customHeight="1">
      <c r="A18" s="3" t="s">
        <v>99</v>
      </c>
      <c r="B18" s="7">
        <f>SUM(B6:B17)</f>
        <v>152711.42519800598</v>
      </c>
      <c r="C18" s="7">
        <f>SUM(C6:C17)</f>
        <v>170740.87434437274</v>
      </c>
      <c r="D18" s="4">
        <f t="shared" si="0"/>
        <v>11.806221520747213</v>
      </c>
      <c r="E18" s="7">
        <f>SUM(E6:E17)</f>
        <v>167325.78986116</v>
      </c>
      <c r="F18" s="4">
        <f t="shared" si="1"/>
        <v>-2.0001563751657616</v>
      </c>
      <c r="G18" s="7">
        <f>SUM(G6:G17)</f>
        <v>181391.396589508</v>
      </c>
      <c r="H18" s="4">
        <f t="shared" si="2"/>
        <v>8.406120024904132</v>
      </c>
      <c r="I18" s="7">
        <f>SUM(I6:I17)</f>
        <v>216225.2547246504</v>
      </c>
      <c r="J18" s="4">
        <f t="shared" si="3"/>
        <v>19.203699177625317</v>
      </c>
      <c r="K18" s="7">
        <f>SUM(K6:K17)</f>
        <v>230468.39834504062</v>
      </c>
      <c r="L18" s="4">
        <f t="shared" si="4"/>
        <v>6.587178559936479</v>
      </c>
      <c r="M18" s="30">
        <f>SUM(M6:M17)</f>
        <v>250426.874516356</v>
      </c>
      <c r="N18" s="4">
        <f t="shared" si="5"/>
        <v>8.659962196394059</v>
      </c>
      <c r="O18" s="7">
        <f>SUM(O6:O17)</f>
        <v>260374.28653949892</v>
      </c>
      <c r="P18" s="4">
        <f t="shared" si="6"/>
        <v>3.972182315637702</v>
      </c>
    </row>
    <row r="19" ht="41.25" customHeight="1"/>
    <row r="20" spans="1:16" ht="41.25" customHeight="1">
      <c r="A20" s="241" t="s">
        <v>207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ht="42" customHeight="1">
      <c r="A21" s="241" t="s">
        <v>325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1:16" ht="41.25" customHeight="1">
      <c r="A22" s="56" t="s">
        <v>61</v>
      </c>
      <c r="B22" s="238" t="s">
        <v>0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</row>
    <row r="23" spans="1:16" ht="41.25" customHeight="1">
      <c r="A23" s="3" t="s">
        <v>1</v>
      </c>
      <c r="B23" s="3">
        <v>2550</v>
      </c>
      <c r="C23" s="3">
        <v>2551</v>
      </c>
      <c r="D23" s="4" t="s">
        <v>2</v>
      </c>
      <c r="E23" s="3">
        <v>2552</v>
      </c>
      <c r="F23" s="4" t="s">
        <v>2</v>
      </c>
      <c r="G23" s="3">
        <v>2553</v>
      </c>
      <c r="H23" s="4" t="s">
        <v>2</v>
      </c>
      <c r="I23" s="3">
        <v>2554</v>
      </c>
      <c r="J23" s="4" t="s">
        <v>2</v>
      </c>
      <c r="K23" s="3">
        <v>2555</v>
      </c>
      <c r="L23" s="4" t="s">
        <v>2</v>
      </c>
      <c r="M23" s="3">
        <v>2556</v>
      </c>
      <c r="N23" s="4" t="s">
        <v>2</v>
      </c>
      <c r="O23" s="3">
        <v>2557</v>
      </c>
      <c r="P23" s="4" t="s">
        <v>2</v>
      </c>
    </row>
    <row r="24" spans="1:16" ht="41.25" customHeight="1">
      <c r="A24" s="5" t="s">
        <v>4</v>
      </c>
      <c r="B24" s="7">
        <v>5768.084466810001</v>
      </c>
      <c r="C24" s="7">
        <v>6160.850842789999</v>
      </c>
      <c r="D24" s="4">
        <f>(C24-B24)/B24*100</f>
        <v>6.809303473969665</v>
      </c>
      <c r="E24" s="7">
        <v>6114.505234200002</v>
      </c>
      <c r="F24" s="4">
        <f aca="true" t="shared" si="7" ref="F24:F32">(E24-C24)/C24*100</f>
        <v>-0.7522598707974724</v>
      </c>
      <c r="G24" s="7">
        <v>6685.818660340001</v>
      </c>
      <c r="H24" s="4">
        <f>(G24-E24)/E24*100</f>
        <v>9.343575714752783</v>
      </c>
      <c r="I24" s="7">
        <v>7366.032054829999</v>
      </c>
      <c r="J24" s="4">
        <f aca="true" t="shared" si="8" ref="J24:J32">(I24-G24)/G24*100</f>
        <v>10.173973136977159</v>
      </c>
      <c r="K24" s="7">
        <v>7822.577336209999</v>
      </c>
      <c r="L24" s="4">
        <f>(K24-I24)/I24*100</f>
        <v>6.19798119233866</v>
      </c>
      <c r="M24" s="7">
        <v>9242.964164050001</v>
      </c>
      <c r="N24" s="4">
        <f aca="true" t="shared" si="9" ref="N24:N32">(M24-K24)/K24*100</f>
        <v>18.15753001590871</v>
      </c>
      <c r="O24" s="7">
        <v>9447.876249699999</v>
      </c>
      <c r="P24" s="4">
        <f aca="true" t="shared" si="10" ref="P24:P32">(O24-M24)/M24*100</f>
        <v>2.2169520730913557</v>
      </c>
    </row>
    <row r="25" spans="1:16" ht="41.25" customHeight="1">
      <c r="A25" s="5" t="s">
        <v>5</v>
      </c>
      <c r="B25" s="7">
        <v>12221.804406160001</v>
      </c>
      <c r="C25" s="7">
        <v>13200.22387229</v>
      </c>
      <c r="D25" s="4">
        <f aca="true" t="shared" si="11" ref="D25:D32">(C25-B25)/B25*100</f>
        <v>8.005523845864024</v>
      </c>
      <c r="E25" s="7">
        <v>12963.99838903</v>
      </c>
      <c r="F25" s="4">
        <f t="shared" si="7"/>
        <v>-1.7895566434739445</v>
      </c>
      <c r="G25" s="7">
        <v>14051.169399529997</v>
      </c>
      <c r="H25" s="4">
        <f>(G25-E25)/E25*100</f>
        <v>8.386077951227989</v>
      </c>
      <c r="I25" s="7">
        <v>17709.544762720005</v>
      </c>
      <c r="J25" s="4">
        <f t="shared" si="8"/>
        <v>26.036091795408694</v>
      </c>
      <c r="K25" s="7">
        <v>18070.70611258</v>
      </c>
      <c r="L25" s="4">
        <f aca="true" t="shared" si="12" ref="L25:L32">(K25-I25)/I25*100</f>
        <v>2.039359874570394</v>
      </c>
      <c r="M25" s="7">
        <v>18601.342221990002</v>
      </c>
      <c r="N25" s="4">
        <f t="shared" si="9"/>
        <v>2.9364436901588387</v>
      </c>
      <c r="O25" s="7">
        <v>26264.7419652</v>
      </c>
      <c r="P25" s="4">
        <f t="shared" si="10"/>
        <v>41.198100931396944</v>
      </c>
    </row>
    <row r="26" spans="1:16" ht="41.25" customHeight="1">
      <c r="A26" s="5" t="s">
        <v>6</v>
      </c>
      <c r="B26" s="7">
        <v>0.06739247</v>
      </c>
      <c r="C26" s="7">
        <v>0.9144281400000001</v>
      </c>
      <c r="D26" s="4">
        <f t="shared" si="11"/>
        <v>1256.8698995599955</v>
      </c>
      <c r="E26" s="7">
        <v>0</v>
      </c>
      <c r="F26" s="4">
        <f t="shared" si="7"/>
        <v>-100</v>
      </c>
      <c r="G26" s="64">
        <v>0.0008900900000000001</v>
      </c>
      <c r="H26" s="4" t="e">
        <f aca="true" t="shared" si="13" ref="H26:H32">(G26-E26)/E26*100</f>
        <v>#DIV/0!</v>
      </c>
      <c r="I26" s="64">
        <v>0</v>
      </c>
      <c r="J26" s="4">
        <f t="shared" si="8"/>
        <v>-100</v>
      </c>
      <c r="K26" s="64">
        <v>0</v>
      </c>
      <c r="L26" s="4" t="e">
        <f t="shared" si="12"/>
        <v>#DIV/0!</v>
      </c>
      <c r="M26" s="64">
        <v>0.56240777</v>
      </c>
      <c r="N26" s="4" t="e">
        <f t="shared" si="9"/>
        <v>#DIV/0!</v>
      </c>
      <c r="O26" s="64">
        <v>0.02236703</v>
      </c>
      <c r="P26" s="4">
        <f t="shared" si="10"/>
        <v>-96.0229870223877</v>
      </c>
    </row>
    <row r="27" spans="1:16" ht="41.25" customHeight="1">
      <c r="A27" s="5" t="s">
        <v>7</v>
      </c>
      <c r="B27" s="7">
        <v>8822.635111382999</v>
      </c>
      <c r="C27" s="7">
        <v>8803.530123494</v>
      </c>
      <c r="D27" s="4">
        <f t="shared" si="11"/>
        <v>-0.21654514380119402</v>
      </c>
      <c r="E27" s="7">
        <v>8474.42223616</v>
      </c>
      <c r="F27" s="4">
        <f t="shared" si="7"/>
        <v>-3.7383627103826043</v>
      </c>
      <c r="G27" s="64">
        <v>9619.51032712</v>
      </c>
      <c r="H27" s="4">
        <f t="shared" si="13"/>
        <v>13.51228507442027</v>
      </c>
      <c r="I27" s="64">
        <v>10825.51860689</v>
      </c>
      <c r="J27" s="4">
        <f t="shared" si="8"/>
        <v>12.537106762804093</v>
      </c>
      <c r="K27" s="64">
        <v>11197.82468642</v>
      </c>
      <c r="L27" s="4">
        <f t="shared" si="12"/>
        <v>3.4391523681188008</v>
      </c>
      <c r="M27" s="64">
        <v>12403.12826767</v>
      </c>
      <c r="N27" s="4">
        <f t="shared" si="9"/>
        <v>10.763729697534155</v>
      </c>
      <c r="O27" s="64">
        <v>15330.098417019997</v>
      </c>
      <c r="P27" s="4">
        <f t="shared" si="10"/>
        <v>23.598644520829794</v>
      </c>
    </row>
    <row r="28" spans="1:16" ht="41.25" customHeight="1">
      <c r="A28" s="5" t="s">
        <v>8</v>
      </c>
      <c r="B28" s="7">
        <v>236.15553328999997</v>
      </c>
      <c r="C28" s="7">
        <v>263.23736254</v>
      </c>
      <c r="D28" s="4">
        <f t="shared" si="11"/>
        <v>11.467793649680623</v>
      </c>
      <c r="E28" s="7">
        <v>228.71670186999998</v>
      </c>
      <c r="F28" s="4">
        <f t="shared" si="7"/>
        <v>-13.113890952601553</v>
      </c>
      <c r="G28" s="7">
        <v>240.96729474999998</v>
      </c>
      <c r="H28" s="4">
        <f t="shared" si="13"/>
        <v>5.356230122172319</v>
      </c>
      <c r="I28" s="7">
        <v>311.31053683999994</v>
      </c>
      <c r="J28" s="4">
        <f t="shared" si="8"/>
        <v>29.19202880331957</v>
      </c>
      <c r="K28" s="7">
        <v>421.67289955</v>
      </c>
      <c r="L28" s="4">
        <f t="shared" si="12"/>
        <v>35.45089216389791</v>
      </c>
      <c r="M28" s="7">
        <v>476.6529744199999</v>
      </c>
      <c r="N28" s="4">
        <f t="shared" si="9"/>
        <v>13.038560203578037</v>
      </c>
      <c r="O28" s="7">
        <v>562.57827008</v>
      </c>
      <c r="P28" s="4">
        <f t="shared" si="10"/>
        <v>18.026803622605232</v>
      </c>
    </row>
    <row r="29" spans="1:16" ht="41.25" customHeight="1">
      <c r="A29" s="5" t="s">
        <v>9</v>
      </c>
      <c r="B29" s="7">
        <v>0</v>
      </c>
      <c r="C29" s="7">
        <v>0</v>
      </c>
      <c r="D29" s="4" t="e">
        <f t="shared" si="11"/>
        <v>#DIV/0!</v>
      </c>
      <c r="E29" s="7">
        <v>0</v>
      </c>
      <c r="F29" s="4" t="e">
        <f t="shared" si="7"/>
        <v>#DIV/0!</v>
      </c>
      <c r="G29" s="7">
        <v>0</v>
      </c>
      <c r="H29" s="4" t="e">
        <f t="shared" si="13"/>
        <v>#DIV/0!</v>
      </c>
      <c r="I29" s="7">
        <v>0</v>
      </c>
      <c r="J29" s="4" t="e">
        <f t="shared" si="8"/>
        <v>#DIV/0!</v>
      </c>
      <c r="K29" s="7">
        <v>0</v>
      </c>
      <c r="L29" s="4" t="e">
        <f t="shared" si="12"/>
        <v>#DIV/0!</v>
      </c>
      <c r="M29" s="7">
        <v>0</v>
      </c>
      <c r="N29" s="4" t="e">
        <f t="shared" si="9"/>
        <v>#DIV/0!</v>
      </c>
      <c r="O29" s="7">
        <v>0</v>
      </c>
      <c r="P29" s="4" t="e">
        <f t="shared" si="10"/>
        <v>#DIV/0!</v>
      </c>
    </row>
    <row r="30" spans="1:16" ht="41.25" customHeight="1">
      <c r="A30" s="5" t="s">
        <v>10</v>
      </c>
      <c r="B30" s="7">
        <v>180.87160491</v>
      </c>
      <c r="C30" s="7">
        <v>170.45114944999997</v>
      </c>
      <c r="D30" s="4">
        <f t="shared" si="11"/>
        <v>-5.76124453873517</v>
      </c>
      <c r="E30" s="7">
        <v>214.59424395</v>
      </c>
      <c r="F30" s="4">
        <f t="shared" si="7"/>
        <v>25.897798074367884</v>
      </c>
      <c r="G30" s="7">
        <v>197.4248354</v>
      </c>
      <c r="H30" s="4">
        <f t="shared" si="13"/>
        <v>-8.000870961851344</v>
      </c>
      <c r="I30" s="7">
        <v>278.41400907999997</v>
      </c>
      <c r="J30" s="4">
        <f t="shared" si="8"/>
        <v>41.022789010262464</v>
      </c>
      <c r="K30" s="7">
        <v>248.72430375</v>
      </c>
      <c r="L30" s="4">
        <f t="shared" si="12"/>
        <v>-10.663869044559783</v>
      </c>
      <c r="M30" s="7">
        <v>366.0706543799999</v>
      </c>
      <c r="N30" s="4">
        <f t="shared" si="9"/>
        <v>47.179286004936664</v>
      </c>
      <c r="O30" s="7">
        <v>360.27634157000006</v>
      </c>
      <c r="P30" s="4">
        <f t="shared" si="10"/>
        <v>-1.5828400175407251</v>
      </c>
    </row>
    <row r="31" spans="1:16" ht="41.25" customHeight="1">
      <c r="A31" s="5" t="s">
        <v>11</v>
      </c>
      <c r="B31" s="7">
        <v>3.8050076699999997</v>
      </c>
      <c r="C31" s="7">
        <v>3.3181000000000003</v>
      </c>
      <c r="D31" s="4">
        <f t="shared" si="11"/>
        <v>-12.796496412844274</v>
      </c>
      <c r="E31" s="7">
        <v>3.0706133300000005</v>
      </c>
      <c r="F31" s="4">
        <f t="shared" si="7"/>
        <v>-7.458686296374424</v>
      </c>
      <c r="G31" s="7">
        <v>3.1003380399999996</v>
      </c>
      <c r="H31" s="4">
        <f t="shared" si="13"/>
        <v>0.9680381997168981</v>
      </c>
      <c r="I31" s="7">
        <v>3.36727914</v>
      </c>
      <c r="J31" s="4">
        <f t="shared" si="8"/>
        <v>8.610064339951794</v>
      </c>
      <c r="K31" s="7">
        <v>3.3256139099999995</v>
      </c>
      <c r="L31" s="4">
        <f t="shared" si="12"/>
        <v>-1.2373559858776795</v>
      </c>
      <c r="M31" s="7">
        <v>3.72007103</v>
      </c>
      <c r="N31" s="4">
        <f t="shared" si="9"/>
        <v>11.861182045633214</v>
      </c>
      <c r="O31" s="7">
        <v>4.2448668000000005</v>
      </c>
      <c r="P31" s="4">
        <f t="shared" si="10"/>
        <v>14.107143809025613</v>
      </c>
    </row>
    <row r="32" spans="1:16" ht="41.25" customHeight="1">
      <c r="A32" s="3" t="s">
        <v>3</v>
      </c>
      <c r="B32" s="7">
        <f>SUM(B24:B31)</f>
        <v>27233.423522692996</v>
      </c>
      <c r="C32" s="7">
        <f>SUM(C24:C31)</f>
        <v>28602.525878704</v>
      </c>
      <c r="D32" s="4">
        <f t="shared" si="11"/>
        <v>5.027286983842345</v>
      </c>
      <c r="E32" s="7">
        <f>SUM(E24:E31)</f>
        <v>27999.307418540004</v>
      </c>
      <c r="F32" s="4">
        <f t="shared" si="7"/>
        <v>-2.1089691963643062</v>
      </c>
      <c r="G32" s="7">
        <f>SUM(G24:G31)</f>
        <v>30797.991745269996</v>
      </c>
      <c r="H32" s="4">
        <f t="shared" si="13"/>
        <v>9.995548407303879</v>
      </c>
      <c r="I32" s="7">
        <f>SUM(I24:I31)</f>
        <v>36494.187249500006</v>
      </c>
      <c r="J32" s="4">
        <f t="shared" si="8"/>
        <v>18.495347201022746</v>
      </c>
      <c r="K32" s="7">
        <f>SUM(K24:K31)</f>
        <v>37764.830952419994</v>
      </c>
      <c r="L32" s="4">
        <f t="shared" si="12"/>
        <v>3.4817701082996346</v>
      </c>
      <c r="M32" s="7">
        <f>SUM(M24:M31)</f>
        <v>41094.440761310005</v>
      </c>
      <c r="N32" s="4">
        <f t="shared" si="9"/>
        <v>8.816694593668364</v>
      </c>
      <c r="O32" s="7">
        <f>SUM(O24:O31)</f>
        <v>51969.838477399986</v>
      </c>
      <c r="P32" s="4">
        <f t="shared" si="10"/>
        <v>26.464401302497</v>
      </c>
    </row>
    <row r="33" ht="41.25" customHeight="1">
      <c r="A33" s="1"/>
    </row>
    <row r="34" ht="41.25" customHeight="1">
      <c r="A34" s="1"/>
    </row>
    <row r="35" ht="41.25" customHeight="1">
      <c r="A35" s="1"/>
    </row>
    <row r="36" spans="1:16" ht="41.25" customHeight="1">
      <c r="A36" s="241" t="s">
        <v>208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ht="42" customHeight="1">
      <c r="A37" s="241" t="s">
        <v>325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</row>
    <row r="38" spans="1:16" ht="4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1.25" customHeight="1">
      <c r="A39" s="56" t="s">
        <v>61</v>
      </c>
      <c r="B39" s="238" t="s">
        <v>0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1:16" ht="41.25" customHeight="1">
      <c r="A40" s="3" t="s">
        <v>1</v>
      </c>
      <c r="B40" s="3">
        <v>2550</v>
      </c>
      <c r="C40" s="3">
        <v>2551</v>
      </c>
      <c r="D40" s="4" t="s">
        <v>2</v>
      </c>
      <c r="E40" s="3">
        <v>2552</v>
      </c>
      <c r="F40" s="4" t="s">
        <v>2</v>
      </c>
      <c r="G40" s="3">
        <v>2553</v>
      </c>
      <c r="H40" s="3" t="s">
        <v>2</v>
      </c>
      <c r="I40" s="3">
        <v>2554</v>
      </c>
      <c r="J40" s="4" t="s">
        <v>2</v>
      </c>
      <c r="K40" s="3">
        <v>2555</v>
      </c>
      <c r="L40" s="4" t="s">
        <v>2</v>
      </c>
      <c r="M40" s="3">
        <v>2556</v>
      </c>
      <c r="N40" s="4" t="s">
        <v>2</v>
      </c>
      <c r="O40" s="3">
        <v>2557</v>
      </c>
      <c r="P40" s="4" t="s">
        <v>2</v>
      </c>
    </row>
    <row r="41" spans="1:16" ht="41.25" customHeight="1">
      <c r="A41" s="5" t="s">
        <v>4</v>
      </c>
      <c r="B41" s="7">
        <v>1193.626101283</v>
      </c>
      <c r="C41" s="7">
        <v>1394.8408881799999</v>
      </c>
      <c r="D41" s="4">
        <f>(C41-B41)/B41*100</f>
        <v>16.857438579863402</v>
      </c>
      <c r="E41" s="7">
        <v>1388.57288169</v>
      </c>
      <c r="F41" s="4">
        <f aca="true" t="shared" si="14" ref="F41:F49">(E41-C41)/C41*100</f>
        <v>-0.4493707162670275</v>
      </c>
      <c r="G41" s="7">
        <v>1464.97177547</v>
      </c>
      <c r="H41" s="65">
        <f>(G41-E41)/E41*100</f>
        <v>5.501972189390351</v>
      </c>
      <c r="I41" s="7">
        <v>1681.31756996</v>
      </c>
      <c r="J41" s="4">
        <f aca="true" t="shared" si="15" ref="J41:J49">(I41-G41)/G41*100</f>
        <v>14.767915540256105</v>
      </c>
      <c r="K41" s="7">
        <v>2016.95260808</v>
      </c>
      <c r="L41" s="4">
        <f aca="true" t="shared" si="16" ref="L41:L49">(K41-I41)/I41*100</f>
        <v>19.962620037806722</v>
      </c>
      <c r="M41" s="7">
        <v>2344.94422233</v>
      </c>
      <c r="N41" s="4">
        <f aca="true" t="shared" si="17" ref="N41:N49">(M41-K41)/K41*100</f>
        <v>16.261741249449848</v>
      </c>
      <c r="O41" s="7">
        <v>2306.80395152</v>
      </c>
      <c r="P41" s="4">
        <f aca="true" t="shared" si="18" ref="P41:P49">(O41-M41)/M41*100</f>
        <v>-1.6264894681419222</v>
      </c>
    </row>
    <row r="42" spans="1:16" ht="41.25" customHeight="1">
      <c r="A42" s="5" t="s">
        <v>5</v>
      </c>
      <c r="B42" s="7">
        <v>3112.46142482</v>
      </c>
      <c r="C42" s="7">
        <v>3456.2437815600006</v>
      </c>
      <c r="D42" s="4">
        <f aca="true" t="shared" si="19" ref="D42:D49">(C42-B42)/B42*100</f>
        <v>11.045353172847182</v>
      </c>
      <c r="E42" s="7">
        <v>3980.81025897</v>
      </c>
      <c r="F42" s="4">
        <f t="shared" si="14"/>
        <v>15.17735757554789</v>
      </c>
      <c r="G42" s="7">
        <v>4370.157628450001</v>
      </c>
      <c r="H42" s="65">
        <f aca="true" t="shared" si="20" ref="H42:H49">(G42-E42)/E42*100</f>
        <v>9.78060606135849</v>
      </c>
      <c r="I42" s="7">
        <v>5843.275435830001</v>
      </c>
      <c r="J42" s="4">
        <f t="shared" si="15"/>
        <v>33.70857375463783</v>
      </c>
      <c r="K42" s="7">
        <v>5994.09461903</v>
      </c>
      <c r="L42" s="4">
        <f t="shared" si="16"/>
        <v>2.5810726339409054</v>
      </c>
      <c r="M42" s="7">
        <v>9230.99062358</v>
      </c>
      <c r="N42" s="4">
        <f t="shared" si="17"/>
        <v>54.00141656545646</v>
      </c>
      <c r="O42" s="7">
        <v>7774.43093565</v>
      </c>
      <c r="P42" s="4">
        <f t="shared" si="18"/>
        <v>-15.779018171780052</v>
      </c>
    </row>
    <row r="43" spans="1:16" ht="41.25" customHeight="1">
      <c r="A43" s="5" t="s">
        <v>6</v>
      </c>
      <c r="B43" s="7">
        <v>0.01383114</v>
      </c>
      <c r="C43" s="7">
        <v>0.011036720000000002</v>
      </c>
      <c r="D43" s="4">
        <f t="shared" si="19"/>
        <v>-20.203829908452946</v>
      </c>
      <c r="E43" s="7">
        <v>0.0071823500000000005</v>
      </c>
      <c r="F43" s="4">
        <f t="shared" si="14"/>
        <v>-34.92314745685313</v>
      </c>
      <c r="G43" s="7">
        <v>0</v>
      </c>
      <c r="H43" s="65">
        <f t="shared" si="20"/>
        <v>-100</v>
      </c>
      <c r="I43" s="7">
        <v>0</v>
      </c>
      <c r="J43" s="4" t="e">
        <f t="shared" si="15"/>
        <v>#DIV/0!</v>
      </c>
      <c r="K43" s="7">
        <v>0</v>
      </c>
      <c r="L43" s="4" t="e">
        <f t="shared" si="16"/>
        <v>#DIV/0!</v>
      </c>
      <c r="M43" s="7">
        <v>0</v>
      </c>
      <c r="N43" s="4" t="e">
        <f t="shared" si="17"/>
        <v>#DIV/0!</v>
      </c>
      <c r="O43" s="7">
        <v>0</v>
      </c>
      <c r="P43" s="4" t="e">
        <f t="shared" si="18"/>
        <v>#DIV/0!</v>
      </c>
    </row>
    <row r="44" spans="1:16" ht="41.25" customHeight="1">
      <c r="A44" s="5" t="s">
        <v>7</v>
      </c>
      <c r="B44" s="7">
        <v>2045.4622656899999</v>
      </c>
      <c r="C44" s="7">
        <v>2312.999070311</v>
      </c>
      <c r="D44" s="4">
        <f t="shared" si="19"/>
        <v>13.079527748254579</v>
      </c>
      <c r="E44" s="7">
        <v>2879.400989</v>
      </c>
      <c r="F44" s="4">
        <f t="shared" si="14"/>
        <v>24.48777113485147</v>
      </c>
      <c r="G44" s="7">
        <v>2959.0973787300004</v>
      </c>
      <c r="H44" s="65">
        <f t="shared" si="20"/>
        <v>2.7678114314213076</v>
      </c>
      <c r="I44" s="7">
        <v>3438.9156434899996</v>
      </c>
      <c r="J44" s="4">
        <f t="shared" si="15"/>
        <v>16.2150211145106</v>
      </c>
      <c r="K44" s="7">
        <v>3686.7116211</v>
      </c>
      <c r="L44" s="4">
        <f t="shared" si="16"/>
        <v>7.205642804268477</v>
      </c>
      <c r="M44" s="7">
        <v>3810.2980995299995</v>
      </c>
      <c r="N44" s="4">
        <f t="shared" si="17"/>
        <v>3.3522144157596294</v>
      </c>
      <c r="O44" s="7">
        <v>3990.68558334</v>
      </c>
      <c r="P44" s="4">
        <f t="shared" si="18"/>
        <v>4.73420921665555</v>
      </c>
    </row>
    <row r="45" spans="1:16" ht="41.25" customHeight="1">
      <c r="A45" s="5" t="s">
        <v>8</v>
      </c>
      <c r="B45" s="7">
        <v>192.38121047</v>
      </c>
      <c r="C45" s="7">
        <v>187.90355425363634</v>
      </c>
      <c r="D45" s="4">
        <f t="shared" si="19"/>
        <v>-2.327491445461051</v>
      </c>
      <c r="E45" s="7">
        <v>194.27697636000002</v>
      </c>
      <c r="F45" s="4">
        <f t="shared" si="14"/>
        <v>3.391858196445125</v>
      </c>
      <c r="G45" s="7">
        <v>221.49080485000005</v>
      </c>
      <c r="H45" s="65">
        <f t="shared" si="20"/>
        <v>14.007747598239398</v>
      </c>
      <c r="I45" s="7">
        <v>282.55712626</v>
      </c>
      <c r="J45" s="4">
        <f t="shared" si="15"/>
        <v>27.570589872277473</v>
      </c>
      <c r="K45" s="7">
        <v>308.70240191</v>
      </c>
      <c r="L45" s="4">
        <f t="shared" si="16"/>
        <v>9.253093700401642</v>
      </c>
      <c r="M45" s="7">
        <v>300.66271322</v>
      </c>
      <c r="N45" s="4">
        <f t="shared" si="17"/>
        <v>-2.604349250364403</v>
      </c>
      <c r="O45" s="7">
        <v>351.3163251700001</v>
      </c>
      <c r="P45" s="4">
        <f t="shared" si="18"/>
        <v>16.847320842520293</v>
      </c>
    </row>
    <row r="46" spans="1:16" ht="41.25" customHeight="1">
      <c r="A46" s="5" t="s">
        <v>9</v>
      </c>
      <c r="B46" s="7">
        <v>0</v>
      </c>
      <c r="C46" s="7">
        <v>0</v>
      </c>
      <c r="D46" s="4" t="e">
        <f t="shared" si="19"/>
        <v>#DIV/0!</v>
      </c>
      <c r="E46" s="7">
        <v>0</v>
      </c>
      <c r="F46" s="4" t="e">
        <f t="shared" si="14"/>
        <v>#DIV/0!</v>
      </c>
      <c r="G46" s="7">
        <v>0</v>
      </c>
      <c r="H46" s="65" t="e">
        <f t="shared" si="20"/>
        <v>#DIV/0!</v>
      </c>
      <c r="I46" s="7">
        <v>0</v>
      </c>
      <c r="J46" s="4" t="e">
        <f t="shared" si="15"/>
        <v>#DIV/0!</v>
      </c>
      <c r="K46" s="7">
        <v>0</v>
      </c>
      <c r="L46" s="4" t="e">
        <f t="shared" si="16"/>
        <v>#DIV/0!</v>
      </c>
      <c r="M46" s="7">
        <v>0</v>
      </c>
      <c r="N46" s="4" t="e">
        <f t="shared" si="17"/>
        <v>#DIV/0!</v>
      </c>
      <c r="O46" s="7">
        <v>0</v>
      </c>
      <c r="P46" s="4" t="e">
        <f t="shared" si="18"/>
        <v>#DIV/0!</v>
      </c>
    </row>
    <row r="47" spans="1:16" ht="41.25" customHeight="1">
      <c r="A47" s="5" t="s">
        <v>10</v>
      </c>
      <c r="B47" s="7">
        <v>56.74251468999999</v>
      </c>
      <c r="C47" s="7">
        <v>52.847869849999995</v>
      </c>
      <c r="D47" s="4">
        <f t="shared" si="19"/>
        <v>-6.8637156130240555</v>
      </c>
      <c r="E47" s="7">
        <v>75.558623</v>
      </c>
      <c r="F47" s="4">
        <f t="shared" si="14"/>
        <v>42.97382886852535</v>
      </c>
      <c r="G47" s="7">
        <v>70.76971772</v>
      </c>
      <c r="H47" s="65">
        <f t="shared" si="20"/>
        <v>-6.33799967476908</v>
      </c>
      <c r="I47" s="7">
        <v>94.6104072</v>
      </c>
      <c r="J47" s="4">
        <f t="shared" si="15"/>
        <v>33.68769898775851</v>
      </c>
      <c r="K47" s="7">
        <v>110.13376669000002</v>
      </c>
      <c r="L47" s="4">
        <f t="shared" si="16"/>
        <v>16.407665868285175</v>
      </c>
      <c r="M47" s="7">
        <v>109.01595776999999</v>
      </c>
      <c r="N47" s="4">
        <f t="shared" si="17"/>
        <v>-1.0149556794387977</v>
      </c>
      <c r="O47" s="7">
        <v>89.23792725</v>
      </c>
      <c r="P47" s="4">
        <f t="shared" si="18"/>
        <v>-18.142326063609275</v>
      </c>
    </row>
    <row r="48" spans="1:16" ht="41.25" customHeight="1">
      <c r="A48" s="5" t="s">
        <v>11</v>
      </c>
      <c r="B48" s="7">
        <v>1.62985639</v>
      </c>
      <c r="C48" s="7">
        <v>1.7165000000000001</v>
      </c>
      <c r="D48" s="4">
        <f t="shared" si="19"/>
        <v>5.316027260536745</v>
      </c>
      <c r="E48" s="7">
        <v>1.62763852</v>
      </c>
      <c r="F48" s="4">
        <f t="shared" si="14"/>
        <v>-5.176899504806294</v>
      </c>
      <c r="G48" s="7">
        <v>1.5886496400000003</v>
      </c>
      <c r="H48" s="65">
        <f t="shared" si="20"/>
        <v>-2.3954262276859715</v>
      </c>
      <c r="I48" s="7">
        <v>1.7394938000000002</v>
      </c>
      <c r="J48" s="4">
        <f t="shared" si="15"/>
        <v>9.495118130640805</v>
      </c>
      <c r="K48" s="7">
        <v>1.7452027799999998</v>
      </c>
      <c r="L48" s="4">
        <f t="shared" si="16"/>
        <v>0.3281977779972335</v>
      </c>
      <c r="M48" s="7">
        <v>1.9335569700000002</v>
      </c>
      <c r="N48" s="4">
        <f t="shared" si="17"/>
        <v>10.792682211977702</v>
      </c>
      <c r="O48" s="7">
        <v>1.82407144</v>
      </c>
      <c r="P48" s="4">
        <f t="shared" si="18"/>
        <v>-5.66238966312951</v>
      </c>
    </row>
    <row r="49" spans="1:16" ht="41.25" customHeight="1">
      <c r="A49" s="3" t="s">
        <v>3</v>
      </c>
      <c r="B49" s="7">
        <f>SUM(B41:B48)</f>
        <v>6602.317204482999</v>
      </c>
      <c r="C49" s="7">
        <f>SUM(C41:C48)</f>
        <v>7406.562700874638</v>
      </c>
      <c r="D49" s="4">
        <f t="shared" si="19"/>
        <v>12.181261085813222</v>
      </c>
      <c r="E49" s="7">
        <f>SUM(E41:E48)</f>
        <v>8520.254549890002</v>
      </c>
      <c r="F49" s="4">
        <f t="shared" si="14"/>
        <v>15.036554660960997</v>
      </c>
      <c r="G49" s="7">
        <f>SUM(G41:G48)</f>
        <v>9088.075954860002</v>
      </c>
      <c r="H49" s="65">
        <f t="shared" si="20"/>
        <v>6.664371371126824</v>
      </c>
      <c r="I49" s="7">
        <f>SUM(I41:I48)</f>
        <v>11342.41567654</v>
      </c>
      <c r="J49" s="4">
        <f t="shared" si="15"/>
        <v>24.805467437521276</v>
      </c>
      <c r="K49" s="7">
        <f>SUM(K41:K48)</f>
        <v>12118.340219590002</v>
      </c>
      <c r="L49" s="4">
        <f t="shared" si="16"/>
        <v>6.840910835730337</v>
      </c>
      <c r="M49" s="7">
        <f>SUM(M41:M48)</f>
        <v>15797.845173399997</v>
      </c>
      <c r="N49" s="4">
        <f t="shared" si="17"/>
        <v>30.363109857749844</v>
      </c>
      <c r="O49" s="7">
        <f>SUM(O41:O48)</f>
        <v>14514.29879437</v>
      </c>
      <c r="P49" s="4">
        <f t="shared" si="18"/>
        <v>-8.124819334165894</v>
      </c>
    </row>
    <row r="50" ht="41.25" customHeight="1">
      <c r="A50" s="1"/>
    </row>
    <row r="51" ht="41.25" customHeight="1">
      <c r="A51" s="1"/>
    </row>
    <row r="52" spans="1:16" ht="41.25" customHeight="1">
      <c r="A52" s="241" t="s">
        <v>209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41.25" customHeight="1">
      <c r="A53" s="241" t="s">
        <v>325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</row>
    <row r="54" spans="1:16" ht="4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1.25" customHeight="1">
      <c r="A55" s="56" t="s">
        <v>61</v>
      </c>
      <c r="B55" s="238" t="s">
        <v>0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1:16" ht="41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</row>
    <row r="57" spans="1:16" ht="41.25" customHeight="1">
      <c r="A57" s="5" t="s">
        <v>4</v>
      </c>
      <c r="B57" s="7">
        <v>1255.63533934</v>
      </c>
      <c r="C57" s="7">
        <v>1376.2759236699999</v>
      </c>
      <c r="D57" s="4">
        <f>(C57-B57)/B57*100</f>
        <v>9.607931582541493</v>
      </c>
      <c r="E57" s="7">
        <v>1172.7321937099998</v>
      </c>
      <c r="F57" s="4">
        <f aca="true" t="shared" si="21" ref="F57:F65">(E57-C57)/C57*100</f>
        <v>-14.789456566037066</v>
      </c>
      <c r="G57" s="7">
        <v>1285.7339089299999</v>
      </c>
      <c r="H57" s="4">
        <f aca="true" t="shared" si="22" ref="H57:H65">(G57-E57)/E57*100</f>
        <v>9.635764740329435</v>
      </c>
      <c r="I57" s="7">
        <v>1420.49064533</v>
      </c>
      <c r="J57" s="4">
        <f aca="true" t="shared" si="23" ref="J57:J65">(I57-G57)/G57*100</f>
        <v>10.480919532731775</v>
      </c>
      <c r="K57" s="7">
        <v>1695.1323338900002</v>
      </c>
      <c r="L57" s="4">
        <f aca="true" t="shared" si="24" ref="L57:L65">(K57-I57)/I57*100</f>
        <v>19.334283507104477</v>
      </c>
      <c r="M57" s="7">
        <v>1916.0741356700003</v>
      </c>
      <c r="N57" s="4">
        <f aca="true" t="shared" si="25" ref="N57:N65">(M57-K57)/K57*100</f>
        <v>13.033896962662583</v>
      </c>
      <c r="O57" s="7">
        <v>2036.8601854999997</v>
      </c>
      <c r="P57" s="4">
        <f aca="true" t="shared" si="26" ref="P57:P65">(O57-M57)/M57*100</f>
        <v>6.303829668248394</v>
      </c>
    </row>
    <row r="58" spans="1:16" ht="41.25" customHeight="1">
      <c r="A58" s="5" t="s">
        <v>5</v>
      </c>
      <c r="B58" s="7">
        <v>1965.82542139</v>
      </c>
      <c r="C58" s="7">
        <v>2100.63425291</v>
      </c>
      <c r="D58" s="4">
        <f aca="true" t="shared" si="27" ref="D58:D65">(C58-B58)/B58*100</f>
        <v>6.85761970789244</v>
      </c>
      <c r="E58" s="7">
        <v>2019.20423545</v>
      </c>
      <c r="F58" s="4">
        <f t="shared" si="21"/>
        <v>-3.8764490937532607</v>
      </c>
      <c r="G58" s="7">
        <v>2089.71373305</v>
      </c>
      <c r="H58" s="4">
        <f t="shared" si="22"/>
        <v>3.4919448147990972</v>
      </c>
      <c r="I58" s="7">
        <v>3026.8251047</v>
      </c>
      <c r="J58" s="4">
        <f t="shared" si="23"/>
        <v>44.844006948370755</v>
      </c>
      <c r="K58" s="7">
        <v>3698.3022017700005</v>
      </c>
      <c r="L58" s="4">
        <f t="shared" si="24"/>
        <v>22.184205358523787</v>
      </c>
      <c r="M58" s="7">
        <v>4057.23615979</v>
      </c>
      <c r="N58" s="4">
        <f t="shared" si="25"/>
        <v>9.705371233541008</v>
      </c>
      <c r="O58" s="7">
        <v>3795.4674158600005</v>
      </c>
      <c r="P58" s="4">
        <f t="shared" si="26"/>
        <v>-6.451898130168206</v>
      </c>
    </row>
    <row r="59" spans="1:16" ht="41.25" customHeight="1">
      <c r="A59" s="5" t="s">
        <v>6</v>
      </c>
      <c r="B59" s="7">
        <v>0</v>
      </c>
      <c r="C59" s="7">
        <v>0</v>
      </c>
      <c r="D59" s="4" t="e">
        <f t="shared" si="27"/>
        <v>#DIV/0!</v>
      </c>
      <c r="E59" s="7">
        <v>0</v>
      </c>
      <c r="F59" s="4" t="e">
        <f t="shared" si="21"/>
        <v>#DIV/0!</v>
      </c>
      <c r="G59" s="7">
        <v>0</v>
      </c>
      <c r="H59" s="4" t="e">
        <f t="shared" si="22"/>
        <v>#DIV/0!</v>
      </c>
      <c r="I59" s="7">
        <v>0.15909091</v>
      </c>
      <c r="J59" s="4" t="e">
        <f t="shared" si="23"/>
        <v>#DIV/0!</v>
      </c>
      <c r="K59" s="7">
        <v>0.62294488</v>
      </c>
      <c r="L59" s="4">
        <f t="shared" si="24"/>
        <v>291.5653509053409</v>
      </c>
      <c r="M59" s="7">
        <v>0</v>
      </c>
      <c r="N59" s="4">
        <f t="shared" si="25"/>
        <v>-100</v>
      </c>
      <c r="O59" s="7">
        <v>0</v>
      </c>
      <c r="P59" s="4" t="e">
        <f t="shared" si="26"/>
        <v>#DIV/0!</v>
      </c>
    </row>
    <row r="60" spans="1:16" ht="41.25" customHeight="1">
      <c r="A60" s="5" t="s">
        <v>7</v>
      </c>
      <c r="B60" s="7">
        <v>1821.2323236299999</v>
      </c>
      <c r="C60" s="7">
        <v>1944.5112235010001</v>
      </c>
      <c r="D60" s="4">
        <f t="shared" si="27"/>
        <v>6.768982642768287</v>
      </c>
      <c r="E60" s="7">
        <v>1951.4153563599998</v>
      </c>
      <c r="F60" s="4">
        <f t="shared" si="21"/>
        <v>0.3550574959690441</v>
      </c>
      <c r="G60" s="7">
        <v>2175.41109588</v>
      </c>
      <c r="H60" s="4">
        <f t="shared" si="22"/>
        <v>11.478629538809335</v>
      </c>
      <c r="I60" s="7">
        <v>2304.0742475800002</v>
      </c>
      <c r="J60" s="4">
        <f t="shared" si="23"/>
        <v>5.914429320677574</v>
      </c>
      <c r="K60" s="7">
        <v>2802.8745811</v>
      </c>
      <c r="L60" s="4">
        <f t="shared" si="24"/>
        <v>21.648622393305956</v>
      </c>
      <c r="M60" s="7">
        <v>3358.7461945100004</v>
      </c>
      <c r="N60" s="4">
        <f t="shared" si="25"/>
        <v>19.832197172084893</v>
      </c>
      <c r="O60" s="7">
        <v>3403.902522550001</v>
      </c>
      <c r="P60" s="4">
        <f t="shared" si="26"/>
        <v>1.344440020916444</v>
      </c>
    </row>
    <row r="61" spans="1:16" ht="41.25" customHeight="1">
      <c r="A61" s="5" t="s">
        <v>8</v>
      </c>
      <c r="B61" s="7">
        <v>35.08438856</v>
      </c>
      <c r="C61" s="7">
        <v>43.56323789999999</v>
      </c>
      <c r="D61" s="4">
        <f t="shared" si="27"/>
        <v>24.16701469800387</v>
      </c>
      <c r="E61" s="7">
        <v>30.930204640000003</v>
      </c>
      <c r="F61" s="4">
        <f t="shared" si="21"/>
        <v>-28.999298190367046</v>
      </c>
      <c r="G61" s="7">
        <v>35.20976916</v>
      </c>
      <c r="H61" s="4">
        <f t="shared" si="22"/>
        <v>13.836198530886918</v>
      </c>
      <c r="I61" s="7">
        <v>34.22457924999999</v>
      </c>
      <c r="J61" s="4">
        <f t="shared" si="23"/>
        <v>-2.7980584181711508</v>
      </c>
      <c r="K61" s="7">
        <v>74.7370602</v>
      </c>
      <c r="L61" s="4">
        <f t="shared" si="24"/>
        <v>118.37247334457741</v>
      </c>
      <c r="M61" s="7">
        <v>85.67119566</v>
      </c>
      <c r="N61" s="4">
        <f t="shared" si="25"/>
        <v>14.630138556078759</v>
      </c>
      <c r="O61" s="7">
        <v>86.23447296000002</v>
      </c>
      <c r="P61" s="4">
        <f t="shared" si="26"/>
        <v>0.657487380280627</v>
      </c>
    </row>
    <row r="62" spans="1:16" ht="41.25" customHeight="1">
      <c r="A62" s="5" t="s">
        <v>9</v>
      </c>
      <c r="B62" s="7">
        <v>0</v>
      </c>
      <c r="C62" s="7">
        <v>0</v>
      </c>
      <c r="D62" s="4" t="e">
        <f t="shared" si="27"/>
        <v>#DIV/0!</v>
      </c>
      <c r="E62" s="7">
        <v>0</v>
      </c>
      <c r="F62" s="4" t="e">
        <f t="shared" si="21"/>
        <v>#DIV/0!</v>
      </c>
      <c r="G62" s="7">
        <v>0</v>
      </c>
      <c r="H62" s="4" t="e">
        <f t="shared" si="22"/>
        <v>#DIV/0!</v>
      </c>
      <c r="I62" s="7">
        <v>0</v>
      </c>
      <c r="J62" s="4" t="e">
        <f t="shared" si="23"/>
        <v>#DIV/0!</v>
      </c>
      <c r="K62" s="7">
        <v>0</v>
      </c>
      <c r="L62" s="4" t="e">
        <f t="shared" si="24"/>
        <v>#DIV/0!</v>
      </c>
      <c r="M62" s="7">
        <v>0</v>
      </c>
      <c r="N62" s="4" t="e">
        <f t="shared" si="25"/>
        <v>#DIV/0!</v>
      </c>
      <c r="O62" s="7">
        <v>0</v>
      </c>
      <c r="P62" s="4" t="e">
        <f t="shared" si="26"/>
        <v>#DIV/0!</v>
      </c>
    </row>
    <row r="63" spans="1:16" ht="41.25" customHeight="1">
      <c r="A63" s="5" t="s">
        <v>10</v>
      </c>
      <c r="B63" s="7">
        <v>22.887056</v>
      </c>
      <c r="C63" s="7">
        <v>25.356951000000002</v>
      </c>
      <c r="D63" s="4">
        <f t="shared" si="27"/>
        <v>10.791667569651601</v>
      </c>
      <c r="E63" s="7">
        <v>19.34483219</v>
      </c>
      <c r="F63" s="4">
        <f t="shared" si="21"/>
        <v>-23.709943715236108</v>
      </c>
      <c r="G63" s="7">
        <v>20.020343249999996</v>
      </c>
      <c r="H63" s="4">
        <f t="shared" si="22"/>
        <v>3.4919458249381403</v>
      </c>
      <c r="I63" s="7">
        <v>18.423199300000004</v>
      </c>
      <c r="J63" s="4">
        <f t="shared" si="23"/>
        <v>-7.977605229121097</v>
      </c>
      <c r="K63" s="7">
        <v>46.50574455</v>
      </c>
      <c r="L63" s="4">
        <f t="shared" si="24"/>
        <v>152.4303395556275</v>
      </c>
      <c r="M63" s="7">
        <v>51.579927549999994</v>
      </c>
      <c r="N63" s="4">
        <f t="shared" si="25"/>
        <v>10.910873590131546</v>
      </c>
      <c r="O63" s="7">
        <v>40.183562</v>
      </c>
      <c r="P63" s="4">
        <f t="shared" si="26"/>
        <v>-22.094574558974912</v>
      </c>
    </row>
    <row r="64" spans="1:16" ht="41.25" customHeight="1">
      <c r="A64" s="5" t="s">
        <v>11</v>
      </c>
      <c r="B64" s="7">
        <v>1.83166386</v>
      </c>
      <c r="C64" s="7">
        <v>1.8782158899999999</v>
      </c>
      <c r="D64" s="4">
        <f t="shared" si="27"/>
        <v>2.5415159962811065</v>
      </c>
      <c r="E64" s="7">
        <v>1.80841372</v>
      </c>
      <c r="F64" s="4">
        <f t="shared" si="21"/>
        <v>-3.7164082346252543</v>
      </c>
      <c r="G64" s="7">
        <v>1.9265331600000002</v>
      </c>
      <c r="H64" s="4">
        <f t="shared" si="22"/>
        <v>6.531660244205641</v>
      </c>
      <c r="I64" s="7">
        <v>2.51803675</v>
      </c>
      <c r="J64" s="4">
        <f t="shared" si="23"/>
        <v>30.703005911406144</v>
      </c>
      <c r="K64" s="7">
        <v>3.06511086</v>
      </c>
      <c r="L64" s="4">
        <f t="shared" si="24"/>
        <v>21.72621626749491</v>
      </c>
      <c r="M64" s="7">
        <v>2.57105585</v>
      </c>
      <c r="N64" s="4">
        <f t="shared" si="25"/>
        <v>-16.118666911773623</v>
      </c>
      <c r="O64" s="7">
        <v>2.68714929</v>
      </c>
      <c r="P64" s="4">
        <f t="shared" si="26"/>
        <v>4.51539938348674</v>
      </c>
    </row>
    <row r="65" spans="1:16" ht="41.25" customHeight="1">
      <c r="A65" s="3" t="s">
        <v>3</v>
      </c>
      <c r="B65" s="7">
        <f>SUM(B57:B64)</f>
        <v>5102.49619278</v>
      </c>
      <c r="C65" s="7">
        <f>SUM(C57:C64)</f>
        <v>5492.219804871001</v>
      </c>
      <c r="D65" s="4">
        <f t="shared" si="27"/>
        <v>7.637901085403211</v>
      </c>
      <c r="E65" s="7">
        <f>SUM(E57:E64)</f>
        <v>5195.435236069999</v>
      </c>
      <c r="F65" s="4">
        <f t="shared" si="21"/>
        <v>-5.4037270783989095</v>
      </c>
      <c r="G65" s="7">
        <f>SUM(G57:G64)</f>
        <v>5608.015383430001</v>
      </c>
      <c r="H65" s="4">
        <f t="shared" si="22"/>
        <v>7.941204703998807</v>
      </c>
      <c r="I65" s="7">
        <f>SUM(I57:I64)</f>
        <v>6806.71490382</v>
      </c>
      <c r="J65" s="4">
        <f t="shared" si="23"/>
        <v>21.374754497496482</v>
      </c>
      <c r="K65" s="7">
        <f>SUM(K57:K64)</f>
        <v>8321.23997725</v>
      </c>
      <c r="L65" s="4">
        <f t="shared" si="24"/>
        <v>22.25045554030818</v>
      </c>
      <c r="M65" s="7">
        <f>SUM(M57:M64)</f>
        <v>9471.878669029998</v>
      </c>
      <c r="N65" s="4">
        <f t="shared" si="25"/>
        <v>13.827731142543756</v>
      </c>
      <c r="O65" s="7">
        <f>SUM(O57:O64)</f>
        <v>9365.335308160003</v>
      </c>
      <c r="P65" s="4">
        <f t="shared" si="26"/>
        <v>-1.1248387420581893</v>
      </c>
    </row>
    <row r="66" ht="41.25" customHeight="1">
      <c r="A66" s="1"/>
    </row>
    <row r="67" ht="41.25" customHeight="1">
      <c r="A67" s="1"/>
    </row>
    <row r="68" ht="41.25" customHeight="1">
      <c r="A68" s="1"/>
    </row>
    <row r="69" spans="1:16" ht="41.25" customHeight="1">
      <c r="A69" s="241" t="s">
        <v>210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</row>
    <row r="70" spans="1:16" ht="41.25" customHeight="1">
      <c r="A70" s="241" t="s">
        <v>325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 ht="4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8.25" customHeight="1">
      <c r="A72" s="66"/>
      <c r="B72" s="67"/>
      <c r="C72" s="67"/>
      <c r="D72" s="67"/>
      <c r="E72" s="67"/>
      <c r="F72" s="68"/>
      <c r="G72" s="68"/>
      <c r="H72" s="68"/>
      <c r="I72" s="67"/>
      <c r="J72" s="68" t="s">
        <v>61</v>
      </c>
      <c r="K72" s="67"/>
      <c r="L72" s="68" t="s">
        <v>61</v>
      </c>
      <c r="M72" s="68"/>
      <c r="N72" s="68"/>
      <c r="O72" s="67"/>
      <c r="P72" s="68" t="s">
        <v>0</v>
      </c>
    </row>
    <row r="73" spans="1:16" ht="38.25" customHeight="1">
      <c r="A73" s="3" t="s">
        <v>1</v>
      </c>
      <c r="B73" s="3">
        <v>2550</v>
      </c>
      <c r="C73" s="3">
        <v>2551</v>
      </c>
      <c r="D73" s="4" t="s">
        <v>2</v>
      </c>
      <c r="E73" s="3">
        <v>2552</v>
      </c>
      <c r="F73" s="4" t="s">
        <v>2</v>
      </c>
      <c r="G73" s="3">
        <v>2553</v>
      </c>
      <c r="H73" s="4" t="s">
        <v>2</v>
      </c>
      <c r="I73" s="3">
        <v>2554</v>
      </c>
      <c r="J73" s="4" t="s">
        <v>2</v>
      </c>
      <c r="K73" s="3">
        <v>2555</v>
      </c>
      <c r="L73" s="4" t="s">
        <v>2</v>
      </c>
      <c r="M73" s="3">
        <v>2556</v>
      </c>
      <c r="N73" s="4" t="s">
        <v>2</v>
      </c>
      <c r="O73" s="3">
        <v>2557</v>
      </c>
      <c r="P73" s="4" t="s">
        <v>2</v>
      </c>
    </row>
    <row r="74" spans="1:16" ht="38.25" customHeight="1">
      <c r="A74" s="5" t="s">
        <v>4</v>
      </c>
      <c r="B74" s="7">
        <v>7960.69011041</v>
      </c>
      <c r="C74" s="7">
        <v>8823.55524592</v>
      </c>
      <c r="D74" s="4">
        <f>(C74-B74)/B74*100</f>
        <v>10.839074546836754</v>
      </c>
      <c r="E74" s="7">
        <v>9140.13769143</v>
      </c>
      <c r="F74" s="4">
        <f aca="true" t="shared" si="28" ref="F74:F82">(E74-C74)/C74*100</f>
        <v>3.5879238774686253</v>
      </c>
      <c r="G74" s="7">
        <v>9370.373885578001</v>
      </c>
      <c r="H74" s="4">
        <f aca="true" t="shared" si="29" ref="H74:H82">(G74-E74)/E74*100</f>
        <v>2.518957612245556</v>
      </c>
      <c r="I74" s="7">
        <v>10534.55786533</v>
      </c>
      <c r="J74" s="4">
        <f aca="true" t="shared" si="30" ref="J74:J82">(I74-G74)/G74*100</f>
        <v>12.424093146846587</v>
      </c>
      <c r="K74" s="7">
        <v>11843.263018560001</v>
      </c>
      <c r="L74" s="4">
        <f aca="true" t="shared" si="31" ref="L74:L82">(K74-I74)/I74*100</f>
        <v>12.42297180346833</v>
      </c>
      <c r="M74" s="30">
        <v>12144.926545838998</v>
      </c>
      <c r="N74" s="4">
        <f aca="true" t="shared" si="32" ref="N74:N82">(M74-K74)/K74*100</f>
        <v>2.5471318740979534</v>
      </c>
      <c r="O74" s="7">
        <v>11290.022507819998</v>
      </c>
      <c r="P74" s="4">
        <f aca="true" t="shared" si="33" ref="P74:P82">(O74-M74)/M74*100</f>
        <v>-7.039186567265824</v>
      </c>
    </row>
    <row r="75" spans="1:16" ht="38.25" customHeight="1">
      <c r="A75" s="5" t="s">
        <v>5</v>
      </c>
      <c r="B75" s="7">
        <v>18516.88223277</v>
      </c>
      <c r="C75" s="7">
        <v>23025.565246899998</v>
      </c>
      <c r="D75" s="4">
        <f aca="true" t="shared" si="34" ref="D75:D82">(C75-B75)/B75*100</f>
        <v>24.349039743585006</v>
      </c>
      <c r="E75" s="7">
        <v>19860.942070979996</v>
      </c>
      <c r="F75" s="4">
        <f t="shared" si="28"/>
        <v>-13.74395434807432</v>
      </c>
      <c r="G75" s="7">
        <v>21305.35094555</v>
      </c>
      <c r="H75" s="4">
        <f t="shared" si="29"/>
        <v>7.272610077648404</v>
      </c>
      <c r="I75" s="7">
        <v>25593.260997440007</v>
      </c>
      <c r="J75" s="4">
        <f t="shared" si="30"/>
        <v>20.1259770977188</v>
      </c>
      <c r="K75" s="7">
        <v>28564.549060660003</v>
      </c>
      <c r="L75" s="4">
        <f t="shared" si="31"/>
        <v>11.609650147815092</v>
      </c>
      <c r="M75" s="30">
        <v>25717.86223031</v>
      </c>
      <c r="N75" s="4">
        <f t="shared" si="32"/>
        <v>-9.965803501062624</v>
      </c>
      <c r="O75" s="7">
        <v>25816.19345979</v>
      </c>
      <c r="P75" s="4">
        <f t="shared" si="33"/>
        <v>0.3823460464925913</v>
      </c>
    </row>
    <row r="76" spans="1:16" ht="38.25" customHeight="1">
      <c r="A76" s="5" t="s">
        <v>6</v>
      </c>
      <c r="B76" s="7">
        <v>0.031857039999999996</v>
      </c>
      <c r="C76" s="7">
        <v>0</v>
      </c>
      <c r="D76" s="4">
        <f t="shared" si="34"/>
        <v>-100</v>
      </c>
      <c r="E76" s="7">
        <v>0.04299265</v>
      </c>
      <c r="F76" s="4" t="e">
        <f t="shared" si="28"/>
        <v>#DIV/0!</v>
      </c>
      <c r="G76" s="7">
        <v>0</v>
      </c>
      <c r="H76" s="4">
        <f t="shared" si="29"/>
        <v>-100</v>
      </c>
      <c r="I76" s="7">
        <v>0</v>
      </c>
      <c r="J76" s="4" t="e">
        <f t="shared" si="30"/>
        <v>#DIV/0!</v>
      </c>
      <c r="K76" s="7">
        <v>0</v>
      </c>
      <c r="L76" s="4" t="e">
        <f t="shared" si="31"/>
        <v>#DIV/0!</v>
      </c>
      <c r="M76" s="30">
        <v>0</v>
      </c>
      <c r="N76" s="4" t="e">
        <f t="shared" si="32"/>
        <v>#DIV/0!</v>
      </c>
      <c r="O76" s="7">
        <v>0</v>
      </c>
      <c r="P76" s="4" t="e">
        <f t="shared" si="33"/>
        <v>#DIV/0!</v>
      </c>
    </row>
    <row r="77" spans="1:16" ht="38.25" customHeight="1">
      <c r="A77" s="5" t="s">
        <v>7</v>
      </c>
      <c r="B77" s="7">
        <v>12707.498613549998</v>
      </c>
      <c r="C77" s="7">
        <v>14513.134181455</v>
      </c>
      <c r="D77" s="4">
        <f t="shared" si="34"/>
        <v>14.209213180473244</v>
      </c>
      <c r="E77" s="7">
        <v>14539.27229674</v>
      </c>
      <c r="F77" s="4">
        <f t="shared" si="28"/>
        <v>0.18009972868851662</v>
      </c>
      <c r="G77" s="7">
        <v>16255.209450659999</v>
      </c>
      <c r="H77" s="4">
        <f t="shared" si="29"/>
        <v>11.802084168302882</v>
      </c>
      <c r="I77" s="7">
        <v>16682.05518488</v>
      </c>
      <c r="J77" s="4">
        <f t="shared" si="30"/>
        <v>2.6259011642736416</v>
      </c>
      <c r="K77" s="7">
        <v>17227.04294503</v>
      </c>
      <c r="L77" s="4">
        <f t="shared" si="31"/>
        <v>3.2669101864856436</v>
      </c>
      <c r="M77" s="30">
        <v>17659.34357047</v>
      </c>
      <c r="N77" s="4">
        <f t="shared" si="32"/>
        <v>2.5094302418553935</v>
      </c>
      <c r="O77" s="7">
        <v>17760.381277779998</v>
      </c>
      <c r="P77" s="4">
        <f t="shared" si="33"/>
        <v>0.5721487149667016</v>
      </c>
    </row>
    <row r="78" spans="1:16" ht="38.25" customHeight="1">
      <c r="A78" s="5" t="s">
        <v>8</v>
      </c>
      <c r="B78" s="7">
        <v>166.37760293</v>
      </c>
      <c r="C78" s="7">
        <v>300.76382605</v>
      </c>
      <c r="D78" s="4">
        <f t="shared" si="34"/>
        <v>80.77182310201948</v>
      </c>
      <c r="E78" s="7">
        <v>314.1883027299999</v>
      </c>
      <c r="F78" s="4">
        <f t="shared" si="28"/>
        <v>4.46346120020704</v>
      </c>
      <c r="G78" s="7">
        <v>327.6386915</v>
      </c>
      <c r="H78" s="4">
        <f t="shared" si="29"/>
        <v>4.2809960310835535</v>
      </c>
      <c r="I78" s="7">
        <v>432.98562571</v>
      </c>
      <c r="J78" s="4">
        <f t="shared" si="30"/>
        <v>32.153386319454285</v>
      </c>
      <c r="K78" s="7">
        <v>488.51012585999996</v>
      </c>
      <c r="L78" s="4">
        <f t="shared" si="31"/>
        <v>12.823635902220106</v>
      </c>
      <c r="M78" s="30">
        <v>586.1948318399999</v>
      </c>
      <c r="N78" s="4">
        <f t="shared" si="32"/>
        <v>19.996454691298453</v>
      </c>
      <c r="O78" s="7">
        <v>610.87463073</v>
      </c>
      <c r="P78" s="4">
        <f t="shared" si="33"/>
        <v>4.210169989478246</v>
      </c>
    </row>
    <row r="79" spans="1:16" ht="38.25" customHeight="1">
      <c r="A79" s="5" t="s">
        <v>9</v>
      </c>
      <c r="B79" s="7">
        <v>0</v>
      </c>
      <c r="C79" s="7">
        <v>0</v>
      </c>
      <c r="D79" s="4" t="e">
        <f t="shared" si="34"/>
        <v>#DIV/0!</v>
      </c>
      <c r="E79" s="7">
        <v>0</v>
      </c>
      <c r="F79" s="4" t="e">
        <f t="shared" si="28"/>
        <v>#DIV/0!</v>
      </c>
      <c r="G79" s="7">
        <v>0</v>
      </c>
      <c r="H79" s="4" t="e">
        <f t="shared" si="29"/>
        <v>#DIV/0!</v>
      </c>
      <c r="I79" s="7">
        <v>0</v>
      </c>
      <c r="J79" s="4" t="e">
        <f t="shared" si="30"/>
        <v>#DIV/0!</v>
      </c>
      <c r="K79" s="7">
        <v>0</v>
      </c>
      <c r="L79" s="4" t="e">
        <f t="shared" si="31"/>
        <v>#DIV/0!</v>
      </c>
      <c r="M79" s="30">
        <v>0</v>
      </c>
      <c r="N79" s="4" t="e">
        <f t="shared" si="32"/>
        <v>#DIV/0!</v>
      </c>
      <c r="O79" s="7">
        <v>0</v>
      </c>
      <c r="P79" s="4" t="e">
        <f t="shared" si="33"/>
        <v>#DIV/0!</v>
      </c>
    </row>
    <row r="80" spans="1:16" ht="38.25" customHeight="1">
      <c r="A80" s="5" t="s">
        <v>10</v>
      </c>
      <c r="B80" s="7">
        <v>90.60250340000002</v>
      </c>
      <c r="C80" s="7">
        <v>110.21852318</v>
      </c>
      <c r="D80" s="4">
        <f t="shared" si="34"/>
        <v>21.650637723990286</v>
      </c>
      <c r="E80" s="7">
        <v>84.13523405999999</v>
      </c>
      <c r="F80" s="4">
        <f t="shared" si="28"/>
        <v>-23.665068599588196</v>
      </c>
      <c r="G80" s="7">
        <v>93.10980435000002</v>
      </c>
      <c r="H80" s="4">
        <f t="shared" si="29"/>
        <v>10.666839392875438</v>
      </c>
      <c r="I80" s="7">
        <v>119.87108477</v>
      </c>
      <c r="J80" s="4">
        <f t="shared" si="30"/>
        <v>28.741635327042736</v>
      </c>
      <c r="K80" s="7">
        <v>82.36098097</v>
      </c>
      <c r="L80" s="4">
        <f t="shared" si="31"/>
        <v>-31.292036667534695</v>
      </c>
      <c r="M80" s="30">
        <v>187.44135569</v>
      </c>
      <c r="N80" s="4">
        <f t="shared" si="32"/>
        <v>127.58514223898759</v>
      </c>
      <c r="O80" s="7">
        <v>123.70875927</v>
      </c>
      <c r="P80" s="4">
        <f t="shared" si="33"/>
        <v>-34.00135268195786</v>
      </c>
    </row>
    <row r="81" spans="1:16" ht="38.25" customHeight="1">
      <c r="A81" s="5" t="s">
        <v>11</v>
      </c>
      <c r="B81" s="7">
        <v>3.02005401</v>
      </c>
      <c r="C81" s="7">
        <v>3.1186758800000005</v>
      </c>
      <c r="D81" s="4">
        <f t="shared" si="34"/>
        <v>3.265566432701002</v>
      </c>
      <c r="E81" s="7">
        <v>2.7551</v>
      </c>
      <c r="F81" s="4">
        <f t="shared" si="28"/>
        <v>-11.658020711020484</v>
      </c>
      <c r="G81" s="7">
        <v>3.2343236600000003</v>
      </c>
      <c r="H81" s="4">
        <f t="shared" si="29"/>
        <v>17.39405684004211</v>
      </c>
      <c r="I81" s="7">
        <v>3.1943072200000002</v>
      </c>
      <c r="J81" s="4">
        <f t="shared" si="30"/>
        <v>-1.2372429047499853</v>
      </c>
      <c r="K81" s="7">
        <v>3.1576435099999998</v>
      </c>
      <c r="L81" s="4">
        <f t="shared" si="31"/>
        <v>-1.1477828359916005</v>
      </c>
      <c r="M81" s="30">
        <v>3.84898713</v>
      </c>
      <c r="N81" s="4">
        <f t="shared" si="32"/>
        <v>21.894289770538414</v>
      </c>
      <c r="O81" s="7">
        <v>3.729577929999999</v>
      </c>
      <c r="P81" s="4">
        <f t="shared" si="33"/>
        <v>-3.1023538392553855</v>
      </c>
    </row>
    <row r="82" spans="1:16" ht="38.25" customHeight="1">
      <c r="A82" s="3" t="s">
        <v>3</v>
      </c>
      <c r="B82" s="7">
        <f>SUM(B74:B81)</f>
        <v>39445.10297410999</v>
      </c>
      <c r="C82" s="7">
        <f>SUM(C74:C81)</f>
        <v>46776.35569938501</v>
      </c>
      <c r="D82" s="4">
        <f t="shared" si="34"/>
        <v>18.585964219910704</v>
      </c>
      <c r="E82" s="7">
        <f>SUM(E74:E81)</f>
        <v>43941.47368858999</v>
      </c>
      <c r="F82" s="4">
        <f t="shared" si="28"/>
        <v>-6.060502081465674</v>
      </c>
      <c r="G82" s="7">
        <f>SUM(G74:G81)</f>
        <v>47354.91710129799</v>
      </c>
      <c r="H82" s="4">
        <f t="shared" si="29"/>
        <v>7.768158703321664</v>
      </c>
      <c r="I82" s="7">
        <f>SUM(I74:I81)</f>
        <v>53365.92506535001</v>
      </c>
      <c r="J82" s="4">
        <f t="shared" si="30"/>
        <v>12.693524415202193</v>
      </c>
      <c r="K82" s="7">
        <f>SUM(K74:K81)</f>
        <v>58208.88377459</v>
      </c>
      <c r="L82" s="4">
        <f t="shared" si="31"/>
        <v>9.075001891767966</v>
      </c>
      <c r="M82" s="30">
        <f>SUM(M74:M81)</f>
        <v>56299.617521279</v>
      </c>
      <c r="N82" s="4">
        <f t="shared" si="32"/>
        <v>-3.280025538205664</v>
      </c>
      <c r="O82" s="7">
        <f>SUM(O74:O81)</f>
        <v>55604.91021331999</v>
      </c>
      <c r="P82" s="4">
        <f t="shared" si="33"/>
        <v>-1.233946762953466</v>
      </c>
    </row>
    <row r="83" ht="41.25" customHeight="1">
      <c r="A83" s="1" t="s">
        <v>325</v>
      </c>
    </row>
    <row r="84" ht="41.25" customHeight="1">
      <c r="A84" s="1"/>
    </row>
    <row r="85" spans="1:16" ht="41.25" customHeight="1">
      <c r="A85" s="241" t="s">
        <v>211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</row>
    <row r="86" spans="1:16" ht="41.25" customHeight="1">
      <c r="A86" s="241" t="s">
        <v>325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</row>
    <row r="87" spans="1:16" ht="4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41.25" customHeight="1">
      <c r="B88" s="238" t="s">
        <v>0</v>
      </c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</row>
    <row r="89" spans="1:16" ht="39" customHeight="1">
      <c r="A89" s="3" t="s">
        <v>1</v>
      </c>
      <c r="B89" s="3">
        <v>2550</v>
      </c>
      <c r="C89" s="3">
        <v>2551</v>
      </c>
      <c r="D89" s="4" t="s">
        <v>2</v>
      </c>
      <c r="E89" s="3">
        <v>2552</v>
      </c>
      <c r="F89" s="4" t="s">
        <v>2</v>
      </c>
      <c r="G89" s="3">
        <v>2553</v>
      </c>
      <c r="H89" s="4" t="s">
        <v>2</v>
      </c>
      <c r="I89" s="3">
        <v>2554</v>
      </c>
      <c r="J89" s="4" t="s">
        <v>2</v>
      </c>
      <c r="K89" s="3">
        <v>2555</v>
      </c>
      <c r="L89" s="4" t="s">
        <v>2</v>
      </c>
      <c r="M89" s="3">
        <v>2556</v>
      </c>
      <c r="N89" s="4" t="s">
        <v>2</v>
      </c>
      <c r="O89" s="3">
        <v>2557</v>
      </c>
      <c r="P89" s="4" t="s">
        <v>2</v>
      </c>
    </row>
    <row r="90" spans="1:16" ht="39" customHeight="1">
      <c r="A90" s="5" t="s">
        <v>4</v>
      </c>
      <c r="B90" s="7">
        <v>5533.955291039999</v>
      </c>
      <c r="C90" s="7">
        <v>5648.553463210002</v>
      </c>
      <c r="D90" s="4">
        <f>(C90-B90)/B90*100</f>
        <v>2.0708185401415893</v>
      </c>
      <c r="E90" s="7">
        <v>5819.72932115</v>
      </c>
      <c r="F90" s="4">
        <f aca="true" t="shared" si="35" ref="F90:F98">(E90-C90)/C90*100</f>
        <v>3.0304370677359462</v>
      </c>
      <c r="G90" s="7">
        <v>6486.05156935</v>
      </c>
      <c r="H90" s="4">
        <f aca="true" t="shared" si="36" ref="H90:H98">(G90-E90)/E90*100</f>
        <v>11.4493683714543</v>
      </c>
      <c r="I90" s="7">
        <v>7949.379092069999</v>
      </c>
      <c r="J90" s="4">
        <f aca="true" t="shared" si="37" ref="J90:J98">(I90-G90)/G90*100</f>
        <v>22.56114536053013</v>
      </c>
      <c r="K90" s="7">
        <v>8779.40845277</v>
      </c>
      <c r="L90" s="4">
        <f aca="true" t="shared" si="38" ref="L90:L98">(K90-I90)/I90*100</f>
        <v>10.441436382471762</v>
      </c>
      <c r="M90" s="30">
        <v>10022.53702275</v>
      </c>
      <c r="N90" s="4">
        <f aca="true" t="shared" si="39" ref="N90:N98">(M90-K90)/K90*100</f>
        <v>14.159593743332222</v>
      </c>
      <c r="O90" s="7">
        <v>10973.067224489998</v>
      </c>
      <c r="P90" s="4">
        <f aca="true" t="shared" si="40" ref="P90:P98">(O90-M90)/M90*100</f>
        <v>9.483928067139123</v>
      </c>
    </row>
    <row r="91" spans="1:16" ht="39" customHeight="1">
      <c r="A91" s="5" t="s">
        <v>5</v>
      </c>
      <c r="B91" s="7">
        <v>9281.515187020002</v>
      </c>
      <c r="C91" s="7">
        <v>13354.031006710002</v>
      </c>
      <c r="D91" s="4">
        <f aca="true" t="shared" si="41" ref="D91:D98">(C91-B91)/B91*100</f>
        <v>43.87770463798113</v>
      </c>
      <c r="E91" s="7">
        <v>12357.18838027</v>
      </c>
      <c r="F91" s="4">
        <f t="shared" si="35"/>
        <v>-7.464732004434606</v>
      </c>
      <c r="G91" s="7">
        <v>13493.248926910002</v>
      </c>
      <c r="H91" s="4">
        <f t="shared" si="36"/>
        <v>9.193519688134595</v>
      </c>
      <c r="I91" s="7">
        <v>20396.37277095</v>
      </c>
      <c r="J91" s="4">
        <f t="shared" si="37"/>
        <v>51.159834680533365</v>
      </c>
      <c r="K91" s="7">
        <v>19237.947383130006</v>
      </c>
      <c r="L91" s="4">
        <f t="shared" si="38"/>
        <v>-5.679565679785525</v>
      </c>
      <c r="M91" s="30">
        <v>20534.162282277</v>
      </c>
      <c r="N91" s="4">
        <f t="shared" si="39"/>
        <v>6.737802496973569</v>
      </c>
      <c r="O91" s="7">
        <v>23876.518091599995</v>
      </c>
      <c r="P91" s="4">
        <f t="shared" si="40"/>
        <v>16.2770497445994</v>
      </c>
    </row>
    <row r="92" spans="1:16" ht="39" customHeight="1">
      <c r="A92" s="5" t="s">
        <v>6</v>
      </c>
      <c r="B92" s="7">
        <v>0</v>
      </c>
      <c r="C92" s="7">
        <v>0</v>
      </c>
      <c r="D92" s="4" t="e">
        <f t="shared" si="41"/>
        <v>#DIV/0!</v>
      </c>
      <c r="E92" s="7">
        <v>0</v>
      </c>
      <c r="F92" s="4" t="e">
        <f t="shared" si="35"/>
        <v>#DIV/0!</v>
      </c>
      <c r="G92" s="7">
        <v>0</v>
      </c>
      <c r="H92" s="4" t="e">
        <f t="shared" si="36"/>
        <v>#DIV/0!</v>
      </c>
      <c r="I92" s="7">
        <v>0</v>
      </c>
      <c r="J92" s="4" t="e">
        <f t="shared" si="37"/>
        <v>#DIV/0!</v>
      </c>
      <c r="K92" s="7">
        <v>0</v>
      </c>
      <c r="L92" s="4" t="e">
        <f t="shared" si="38"/>
        <v>#DIV/0!</v>
      </c>
      <c r="M92" s="30">
        <v>0</v>
      </c>
      <c r="N92" s="4" t="e">
        <f t="shared" si="39"/>
        <v>#DIV/0!</v>
      </c>
      <c r="O92" s="7">
        <v>0</v>
      </c>
      <c r="P92" s="4" t="e">
        <f t="shared" si="40"/>
        <v>#DIV/0!</v>
      </c>
    </row>
    <row r="93" spans="1:16" ht="39" customHeight="1">
      <c r="A93" s="5" t="s">
        <v>7</v>
      </c>
      <c r="B93" s="7">
        <v>5302.907175400001</v>
      </c>
      <c r="C93" s="7">
        <v>6238.575886996</v>
      </c>
      <c r="D93" s="4">
        <f t="shared" si="41"/>
        <v>17.644448236554723</v>
      </c>
      <c r="E93" s="7">
        <v>6813.1865162</v>
      </c>
      <c r="F93" s="4">
        <f t="shared" si="35"/>
        <v>9.210605747406992</v>
      </c>
      <c r="G93" s="7">
        <v>6697.125028660001</v>
      </c>
      <c r="H93" s="4">
        <f t="shared" si="36"/>
        <v>-1.7034831978257958</v>
      </c>
      <c r="I93" s="7">
        <v>7454.645627060001</v>
      </c>
      <c r="J93" s="4">
        <f t="shared" si="37"/>
        <v>11.311131196718444</v>
      </c>
      <c r="K93" s="7">
        <v>8125.49083952</v>
      </c>
      <c r="L93" s="4">
        <f t="shared" si="38"/>
        <v>8.99902216712842</v>
      </c>
      <c r="M93" s="30">
        <v>9154.73969233</v>
      </c>
      <c r="N93" s="4">
        <f t="shared" si="39"/>
        <v>12.666912967325446</v>
      </c>
      <c r="O93" s="7">
        <v>9241.6070392</v>
      </c>
      <c r="P93" s="4">
        <f t="shared" si="40"/>
        <v>0.9488783929353978</v>
      </c>
    </row>
    <row r="94" spans="1:16" ht="39" customHeight="1">
      <c r="A94" s="5" t="s">
        <v>8</v>
      </c>
      <c r="B94" s="7">
        <v>1435.24627825</v>
      </c>
      <c r="C94" s="7">
        <v>1063.46361389</v>
      </c>
      <c r="D94" s="4">
        <f t="shared" si="41"/>
        <v>-25.90375394063489</v>
      </c>
      <c r="E94" s="7">
        <v>1159.06899729</v>
      </c>
      <c r="F94" s="4">
        <f t="shared" si="35"/>
        <v>8.990000424207173</v>
      </c>
      <c r="G94" s="7">
        <v>1061.66097667</v>
      </c>
      <c r="H94" s="4">
        <f t="shared" si="36"/>
        <v>-8.403988101463154</v>
      </c>
      <c r="I94" s="7">
        <v>1631.3922158899998</v>
      </c>
      <c r="J94" s="4">
        <f t="shared" si="37"/>
        <v>53.66414060042176</v>
      </c>
      <c r="K94" s="7">
        <v>1968.2623228700004</v>
      </c>
      <c r="L94" s="4">
        <f t="shared" si="38"/>
        <v>20.649240795612258</v>
      </c>
      <c r="M94" s="30">
        <v>2038.8257202700001</v>
      </c>
      <c r="N94" s="4">
        <f t="shared" si="39"/>
        <v>3.5850606181958766</v>
      </c>
      <c r="O94" s="7">
        <v>2062.9923512200003</v>
      </c>
      <c r="P94" s="4">
        <f t="shared" si="40"/>
        <v>1.185321075251089</v>
      </c>
    </row>
    <row r="95" spans="1:16" ht="39" customHeight="1">
      <c r="A95" s="5" t="s">
        <v>9</v>
      </c>
      <c r="B95" s="7">
        <v>0</v>
      </c>
      <c r="C95" s="7">
        <v>0</v>
      </c>
      <c r="D95" s="4" t="e">
        <f t="shared" si="41"/>
        <v>#DIV/0!</v>
      </c>
      <c r="E95" s="7">
        <v>0</v>
      </c>
      <c r="F95" s="4" t="e">
        <f t="shared" si="35"/>
        <v>#DIV/0!</v>
      </c>
      <c r="G95" s="7">
        <v>0</v>
      </c>
      <c r="H95" s="4" t="e">
        <f t="shared" si="36"/>
        <v>#DIV/0!</v>
      </c>
      <c r="I95" s="7">
        <v>0</v>
      </c>
      <c r="J95" s="4" t="e">
        <f t="shared" si="37"/>
        <v>#DIV/0!</v>
      </c>
      <c r="K95" s="7">
        <v>0</v>
      </c>
      <c r="L95" s="4" t="e">
        <f t="shared" si="38"/>
        <v>#DIV/0!</v>
      </c>
      <c r="M95" s="30">
        <v>0</v>
      </c>
      <c r="N95" s="4" t="e">
        <f t="shared" si="39"/>
        <v>#DIV/0!</v>
      </c>
      <c r="O95" s="7">
        <v>0</v>
      </c>
      <c r="P95" s="4" t="e">
        <f t="shared" si="40"/>
        <v>#DIV/0!</v>
      </c>
    </row>
    <row r="96" spans="1:16" ht="39" customHeight="1">
      <c r="A96" s="5" t="s">
        <v>10</v>
      </c>
      <c r="B96" s="7">
        <v>144.18833669999998</v>
      </c>
      <c r="C96" s="7">
        <v>131.40932460000002</v>
      </c>
      <c r="D96" s="4">
        <f t="shared" si="41"/>
        <v>-8.86272245902117</v>
      </c>
      <c r="E96" s="7">
        <v>86.81236537999999</v>
      </c>
      <c r="F96" s="4">
        <f t="shared" si="35"/>
        <v>-33.93743888095443</v>
      </c>
      <c r="G96" s="7">
        <v>111.40315523999999</v>
      </c>
      <c r="H96" s="4">
        <f t="shared" si="36"/>
        <v>28.32636773846653</v>
      </c>
      <c r="I96" s="7">
        <v>176.68151518000002</v>
      </c>
      <c r="J96" s="4">
        <f t="shared" si="37"/>
        <v>58.596509048032274</v>
      </c>
      <c r="K96" s="7">
        <v>137.44363147</v>
      </c>
      <c r="L96" s="4">
        <f t="shared" si="38"/>
        <v>-22.208256291001998</v>
      </c>
      <c r="M96" s="30">
        <v>174.93915901</v>
      </c>
      <c r="N96" s="4">
        <f t="shared" si="39"/>
        <v>27.280658360794384</v>
      </c>
      <c r="O96" s="7">
        <v>203.48450831</v>
      </c>
      <c r="P96" s="4">
        <f t="shared" si="40"/>
        <v>16.31730109001397</v>
      </c>
    </row>
    <row r="97" spans="1:16" ht="39" customHeight="1">
      <c r="A97" s="5" t="s">
        <v>11</v>
      </c>
      <c r="B97" s="7">
        <v>3.06581347</v>
      </c>
      <c r="C97" s="7">
        <v>3.0972154600000006</v>
      </c>
      <c r="D97" s="4">
        <f t="shared" si="41"/>
        <v>1.024262901421737</v>
      </c>
      <c r="E97" s="7">
        <v>2.9463371300000003</v>
      </c>
      <c r="F97" s="4">
        <f t="shared" si="35"/>
        <v>-4.871418599983363</v>
      </c>
      <c r="G97" s="7">
        <v>3.43746141</v>
      </c>
      <c r="H97" s="4">
        <f t="shared" si="36"/>
        <v>16.668977728288674</v>
      </c>
      <c r="I97" s="7">
        <v>3.2494584499999997</v>
      </c>
      <c r="J97" s="4">
        <f t="shared" si="37"/>
        <v>-5.469238416846704</v>
      </c>
      <c r="K97" s="7">
        <v>3.27087784</v>
      </c>
      <c r="L97" s="4">
        <f t="shared" si="38"/>
        <v>0.659167991515637</v>
      </c>
      <c r="M97" s="30">
        <v>3.41283764</v>
      </c>
      <c r="N97" s="4">
        <f t="shared" si="39"/>
        <v>4.340113172798896</v>
      </c>
      <c r="O97" s="7">
        <v>3.20541536</v>
      </c>
      <c r="P97" s="4">
        <f t="shared" si="40"/>
        <v>-6.07770723016287</v>
      </c>
    </row>
    <row r="98" spans="1:16" ht="39" customHeight="1">
      <c r="A98" s="3" t="s">
        <v>3</v>
      </c>
      <c r="B98" s="7">
        <f>SUM(B90:B97)</f>
        <v>21700.87808188</v>
      </c>
      <c r="C98" s="7">
        <f>SUM(C90:C97)</f>
        <v>26439.130510866</v>
      </c>
      <c r="D98" s="4">
        <f t="shared" si="41"/>
        <v>21.834381130146024</v>
      </c>
      <c r="E98" s="7">
        <f>SUM(E90:E97)</f>
        <v>26238.93191742</v>
      </c>
      <c r="F98" s="4">
        <f t="shared" si="35"/>
        <v>-0.7572056628856408</v>
      </c>
      <c r="G98" s="7">
        <f>SUM(G90:G97)</f>
        <v>27852.927118240004</v>
      </c>
      <c r="H98" s="4">
        <f t="shared" si="36"/>
        <v>6.151146723119761</v>
      </c>
      <c r="I98" s="7">
        <f>SUM(I90:I97)</f>
        <v>37611.7206796</v>
      </c>
      <c r="J98" s="4">
        <f t="shared" si="37"/>
        <v>35.03686890764624</v>
      </c>
      <c r="K98" s="7">
        <f>SUM(K90:K97)</f>
        <v>38251.823507600006</v>
      </c>
      <c r="L98" s="4">
        <f t="shared" si="38"/>
        <v>1.7018706308408387</v>
      </c>
      <c r="M98" s="30">
        <f>SUM(M90:M97)</f>
        <v>41928.616714277</v>
      </c>
      <c r="N98" s="4">
        <f t="shared" si="39"/>
        <v>9.612073019071824</v>
      </c>
      <c r="O98" s="7">
        <f>SUM(O90:O97)</f>
        <v>46360.87463018</v>
      </c>
      <c r="P98" s="4">
        <f t="shared" si="40"/>
        <v>10.570961465546711</v>
      </c>
    </row>
    <row r="99" ht="41.25" customHeight="1">
      <c r="A99" s="1"/>
    </row>
    <row r="100" ht="41.25" customHeight="1">
      <c r="A100" s="1"/>
    </row>
    <row r="101" ht="41.25" customHeight="1">
      <c r="A101" s="1"/>
    </row>
    <row r="102" ht="41.25" customHeight="1">
      <c r="A102" s="1"/>
    </row>
    <row r="103" ht="41.25" customHeight="1">
      <c r="A103" s="1"/>
    </row>
    <row r="104" ht="41.25" customHeight="1">
      <c r="A104" s="1"/>
    </row>
    <row r="105" spans="1:16" ht="41.25" customHeight="1">
      <c r="A105" s="241" t="s">
        <v>127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</row>
    <row r="106" spans="1:16" ht="41.25" customHeight="1">
      <c r="A106" s="241" t="s">
        <v>325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</row>
    <row r="107" spans="1:16" ht="4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41.25" customHeight="1">
      <c r="B108" s="238" t="s">
        <v>0</v>
      </c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</row>
    <row r="109" spans="1:16" ht="39" customHeight="1">
      <c r="A109" s="3" t="s">
        <v>1</v>
      </c>
      <c r="B109" s="3">
        <v>2550</v>
      </c>
      <c r="C109" s="3">
        <v>2551</v>
      </c>
      <c r="D109" s="4" t="s">
        <v>2</v>
      </c>
      <c r="E109" s="3">
        <v>2552</v>
      </c>
      <c r="F109" s="4" t="s">
        <v>2</v>
      </c>
      <c r="G109" s="3">
        <v>2553</v>
      </c>
      <c r="H109" s="4" t="s">
        <v>2</v>
      </c>
      <c r="I109" s="3">
        <v>2554</v>
      </c>
      <c r="J109" s="4" t="s">
        <v>2</v>
      </c>
      <c r="K109" s="3">
        <v>2555</v>
      </c>
      <c r="L109" s="4" t="s">
        <v>2</v>
      </c>
      <c r="M109" s="3">
        <v>2556</v>
      </c>
      <c r="N109" s="4" t="s">
        <v>2</v>
      </c>
      <c r="O109" s="3">
        <v>2557</v>
      </c>
      <c r="P109" s="4" t="s">
        <v>2</v>
      </c>
    </row>
    <row r="110" spans="1:16" ht="39" customHeight="1">
      <c r="A110" s="5" t="s">
        <v>4</v>
      </c>
      <c r="B110" s="7">
        <v>1179.83849849</v>
      </c>
      <c r="C110" s="7">
        <v>1137.60254392</v>
      </c>
      <c r="D110" s="4">
        <f>(C110-B110)/B110*100</f>
        <v>-3.5798081367962635</v>
      </c>
      <c r="E110" s="7">
        <v>1159.68226086</v>
      </c>
      <c r="F110" s="4">
        <f aca="true" t="shared" si="42" ref="F110:F118">(E110-C110)/C110*100</f>
        <v>1.940899047563377</v>
      </c>
      <c r="G110" s="7">
        <v>1325.8226571300002</v>
      </c>
      <c r="H110" s="4">
        <f aca="true" t="shared" si="43" ref="H110:H118">(G110-E110)/E110*100</f>
        <v>14.326372134621884</v>
      </c>
      <c r="I110" s="7">
        <v>1462.79775605</v>
      </c>
      <c r="J110" s="4">
        <f aca="true" t="shared" si="44" ref="J110:J118">(I110-G110)/G110*100</f>
        <v>10.33132886841058</v>
      </c>
      <c r="K110" s="7">
        <v>1652.3845018099998</v>
      </c>
      <c r="L110" s="4">
        <f aca="true" t="shared" si="45" ref="L110:L118">(K110-I110)/I110*100</f>
        <v>12.960557601068636</v>
      </c>
      <c r="M110" s="7">
        <v>1865.6971777000003</v>
      </c>
      <c r="N110" s="4">
        <f aca="true" t="shared" si="46" ref="N110:N118">(M110-K110)/K110*100</f>
        <v>12.909384931675444</v>
      </c>
      <c r="O110" s="7">
        <v>1863.1880179099999</v>
      </c>
      <c r="P110" s="4">
        <f aca="true" t="shared" si="47" ref="P110:P118">(O110-M110)/M110*100</f>
        <v>-0.1344891239581397</v>
      </c>
    </row>
    <row r="111" spans="1:16" ht="39" customHeight="1">
      <c r="A111" s="5" t="s">
        <v>5</v>
      </c>
      <c r="B111" s="7">
        <v>3031.4096606800003</v>
      </c>
      <c r="C111" s="7">
        <v>4227.81910377</v>
      </c>
      <c r="D111" s="4">
        <f aca="true" t="shared" si="48" ref="D111:D118">(C111-B111)/B111*100</f>
        <v>39.46709871016322</v>
      </c>
      <c r="E111" s="7">
        <v>4059.6487783199996</v>
      </c>
      <c r="F111" s="4">
        <f t="shared" si="42"/>
        <v>-3.977708632331044</v>
      </c>
      <c r="G111" s="7">
        <v>4367.410300330001</v>
      </c>
      <c r="H111" s="4">
        <f t="shared" si="43"/>
        <v>7.580988869124823</v>
      </c>
      <c r="I111" s="7">
        <v>4642.82091021</v>
      </c>
      <c r="J111" s="4">
        <f t="shared" si="44"/>
        <v>6.30603929883092</v>
      </c>
      <c r="K111" s="7">
        <v>3917.8930841399997</v>
      </c>
      <c r="L111" s="4">
        <f t="shared" si="45"/>
        <v>-15.613951950544028</v>
      </c>
      <c r="M111" s="7">
        <v>4501.77791331</v>
      </c>
      <c r="N111" s="4">
        <f t="shared" si="46"/>
        <v>14.903031211689296</v>
      </c>
      <c r="O111" s="7">
        <v>2792.49159835</v>
      </c>
      <c r="P111" s="4">
        <f t="shared" si="47"/>
        <v>-37.96913903518669</v>
      </c>
    </row>
    <row r="112" spans="1:16" ht="39" customHeight="1">
      <c r="A112" s="5" t="s">
        <v>6</v>
      </c>
      <c r="B112" s="7">
        <v>0</v>
      </c>
      <c r="C112" s="7">
        <v>0.004602336000000001</v>
      </c>
      <c r="D112" s="4" t="e">
        <f t="shared" si="48"/>
        <v>#DIV/0!</v>
      </c>
      <c r="E112" s="7">
        <v>0</v>
      </c>
      <c r="F112" s="4">
        <f t="shared" si="42"/>
        <v>-100</v>
      </c>
      <c r="G112" s="7">
        <v>0</v>
      </c>
      <c r="H112" s="4" t="e">
        <f t="shared" si="43"/>
        <v>#DIV/0!</v>
      </c>
      <c r="I112" s="7">
        <v>0.164136</v>
      </c>
      <c r="J112" s="4" t="e">
        <f t="shared" si="44"/>
        <v>#DIV/0!</v>
      </c>
      <c r="K112" s="7">
        <v>0</v>
      </c>
      <c r="L112" s="4">
        <f t="shared" si="45"/>
        <v>-100</v>
      </c>
      <c r="M112" s="7">
        <v>0</v>
      </c>
      <c r="N112" s="4" t="e">
        <f t="shared" si="46"/>
        <v>#DIV/0!</v>
      </c>
      <c r="O112" s="7">
        <v>0</v>
      </c>
      <c r="P112" s="4" t="e">
        <f t="shared" si="47"/>
        <v>#DIV/0!</v>
      </c>
    </row>
    <row r="113" spans="1:16" ht="39" customHeight="1">
      <c r="A113" s="5" t="s">
        <v>7</v>
      </c>
      <c r="B113" s="7">
        <v>2237.5335278</v>
      </c>
      <c r="C113" s="7">
        <v>2111.419908791</v>
      </c>
      <c r="D113" s="4">
        <f t="shared" si="48"/>
        <v>-5.636278403970902</v>
      </c>
      <c r="E113" s="7">
        <v>2121.0875376900003</v>
      </c>
      <c r="F113" s="4">
        <f t="shared" si="42"/>
        <v>0.45787334195100393</v>
      </c>
      <c r="G113" s="7">
        <v>1973.8886390700002</v>
      </c>
      <c r="H113" s="4">
        <f t="shared" si="43"/>
        <v>-6.939784238245496</v>
      </c>
      <c r="I113" s="7">
        <v>2101.3480366100002</v>
      </c>
      <c r="J113" s="4">
        <f t="shared" si="44"/>
        <v>6.457273982794323</v>
      </c>
      <c r="K113" s="7">
        <v>2225.5628313</v>
      </c>
      <c r="L113" s="4">
        <f t="shared" si="45"/>
        <v>5.91119569561592</v>
      </c>
      <c r="M113" s="7">
        <v>2702.5300419000005</v>
      </c>
      <c r="N113" s="4">
        <f t="shared" si="46"/>
        <v>21.43130734805601</v>
      </c>
      <c r="O113" s="7">
        <v>3079.01595991</v>
      </c>
      <c r="P113" s="4">
        <f t="shared" si="47"/>
        <v>13.930868932924541</v>
      </c>
    </row>
    <row r="114" spans="1:16" ht="39" customHeight="1">
      <c r="A114" s="5" t="s">
        <v>8</v>
      </c>
      <c r="B114" s="7">
        <v>15.350204150000001</v>
      </c>
      <c r="C114" s="7">
        <v>15.88698734090909</v>
      </c>
      <c r="D114" s="4">
        <f t="shared" si="48"/>
        <v>3.496912390634812</v>
      </c>
      <c r="E114" s="7">
        <v>14.14336544</v>
      </c>
      <c r="F114" s="4">
        <f t="shared" si="42"/>
        <v>-10.975157614806259</v>
      </c>
      <c r="G114" s="7">
        <v>11.87247754</v>
      </c>
      <c r="H114" s="4">
        <f t="shared" si="43"/>
        <v>-16.056206068023368</v>
      </c>
      <c r="I114" s="7">
        <v>14.66099721</v>
      </c>
      <c r="J114" s="4">
        <f t="shared" si="44"/>
        <v>23.487260014643915</v>
      </c>
      <c r="K114" s="7">
        <v>17.09802937</v>
      </c>
      <c r="L114" s="4">
        <f t="shared" si="45"/>
        <v>16.622553876060657</v>
      </c>
      <c r="M114" s="7">
        <v>32.58925583</v>
      </c>
      <c r="N114" s="4">
        <f t="shared" si="46"/>
        <v>90.60240876168292</v>
      </c>
      <c r="O114" s="7">
        <v>14.191963169999998</v>
      </c>
      <c r="P114" s="4">
        <f t="shared" si="47"/>
        <v>-56.45201828470228</v>
      </c>
    </row>
    <row r="115" spans="1:16" ht="39" customHeight="1">
      <c r="A115" s="5" t="s">
        <v>9</v>
      </c>
      <c r="B115" s="7">
        <v>0</v>
      </c>
      <c r="C115" s="7">
        <v>0</v>
      </c>
      <c r="D115" s="4" t="e">
        <f t="shared" si="48"/>
        <v>#DIV/0!</v>
      </c>
      <c r="E115" s="7">
        <v>0</v>
      </c>
      <c r="F115" s="4" t="e">
        <f t="shared" si="42"/>
        <v>#DIV/0!</v>
      </c>
      <c r="G115" s="7">
        <v>0</v>
      </c>
      <c r="H115" s="4" t="e">
        <f t="shared" si="43"/>
        <v>#DIV/0!</v>
      </c>
      <c r="I115" s="7">
        <v>0</v>
      </c>
      <c r="J115" s="4" t="e">
        <f t="shared" si="44"/>
        <v>#DIV/0!</v>
      </c>
      <c r="K115" s="7">
        <v>0</v>
      </c>
      <c r="L115" s="4" t="e">
        <f t="shared" si="45"/>
        <v>#DIV/0!</v>
      </c>
      <c r="M115" s="7">
        <v>0</v>
      </c>
      <c r="N115" s="4" t="e">
        <f t="shared" si="46"/>
        <v>#DIV/0!</v>
      </c>
      <c r="O115" s="7">
        <v>0</v>
      </c>
      <c r="P115" s="4" t="e">
        <f t="shared" si="47"/>
        <v>#DIV/0!</v>
      </c>
    </row>
    <row r="116" spans="1:16" ht="39" customHeight="1">
      <c r="A116" s="5" t="s">
        <v>10</v>
      </c>
      <c r="B116" s="7">
        <v>37.429951</v>
      </c>
      <c r="C116" s="7">
        <v>34.140441440000004</v>
      </c>
      <c r="D116" s="4">
        <f t="shared" si="48"/>
        <v>-8.788442068759316</v>
      </c>
      <c r="E116" s="7">
        <v>24.260045079999998</v>
      </c>
      <c r="F116" s="4">
        <f t="shared" si="42"/>
        <v>-28.940446998508417</v>
      </c>
      <c r="G116" s="7">
        <v>32.70572544</v>
      </c>
      <c r="H116" s="4">
        <f t="shared" si="43"/>
        <v>34.813127231006796</v>
      </c>
      <c r="I116" s="7">
        <v>31.405682920000004</v>
      </c>
      <c r="J116" s="4">
        <f t="shared" si="44"/>
        <v>-3.9749692217803867</v>
      </c>
      <c r="K116" s="7">
        <v>39.63312444</v>
      </c>
      <c r="L116" s="4">
        <f t="shared" si="45"/>
        <v>26.197301746177082</v>
      </c>
      <c r="M116" s="7">
        <v>48.1673876</v>
      </c>
      <c r="N116" s="4">
        <f t="shared" si="46"/>
        <v>21.533157631616675</v>
      </c>
      <c r="O116" s="7">
        <v>53.377633790000004</v>
      </c>
      <c r="P116" s="4">
        <f t="shared" si="47"/>
        <v>10.816958215105705</v>
      </c>
    </row>
    <row r="117" spans="1:16" ht="39" customHeight="1">
      <c r="A117" s="5" t="s">
        <v>11</v>
      </c>
      <c r="B117" s="7">
        <v>1.09168205</v>
      </c>
      <c r="C117" s="7">
        <v>1.0141</v>
      </c>
      <c r="D117" s="4">
        <f t="shared" si="48"/>
        <v>-7.106652527629263</v>
      </c>
      <c r="E117" s="69">
        <v>0.9154249799999999</v>
      </c>
      <c r="F117" s="4">
        <f t="shared" si="42"/>
        <v>-9.730304703678144</v>
      </c>
      <c r="G117" s="69">
        <v>1.05440121</v>
      </c>
      <c r="H117" s="4">
        <f t="shared" si="43"/>
        <v>15.181607781775853</v>
      </c>
      <c r="I117" s="7">
        <v>1.24881902</v>
      </c>
      <c r="J117" s="4">
        <f t="shared" si="44"/>
        <v>18.438693749222843</v>
      </c>
      <c r="K117" s="7">
        <v>1.2566494400000001</v>
      </c>
      <c r="L117" s="4">
        <f t="shared" si="45"/>
        <v>0.6270260041363012</v>
      </c>
      <c r="M117" s="7">
        <v>1.4125180100000003</v>
      </c>
      <c r="N117" s="4">
        <f t="shared" si="46"/>
        <v>12.403504512762142</v>
      </c>
      <c r="O117" s="7">
        <v>1.51043901</v>
      </c>
      <c r="P117" s="4">
        <f t="shared" si="47"/>
        <v>6.932371786183433</v>
      </c>
    </row>
    <row r="118" spans="1:16" ht="39" customHeight="1">
      <c r="A118" s="3" t="s">
        <v>3</v>
      </c>
      <c r="B118" s="7">
        <f>SUM(B110:B117)</f>
        <v>6502.653524169999</v>
      </c>
      <c r="C118" s="7">
        <f>SUM(C110:C117)</f>
        <v>7527.88768759791</v>
      </c>
      <c r="D118" s="4">
        <f t="shared" si="48"/>
        <v>15.766396896546508</v>
      </c>
      <c r="E118" s="7">
        <f>SUM(E110:E117)</f>
        <v>7379.73741237</v>
      </c>
      <c r="F118" s="4">
        <f t="shared" si="42"/>
        <v>-1.9680192024116638</v>
      </c>
      <c r="G118" s="7">
        <f>SUM(G110:G117)</f>
        <v>7712.75420072</v>
      </c>
      <c r="H118" s="4">
        <f t="shared" si="43"/>
        <v>4.512583168498561</v>
      </c>
      <c r="I118" s="7">
        <f>SUM(I110:I117)</f>
        <v>8254.446338020001</v>
      </c>
      <c r="J118" s="4">
        <f t="shared" si="44"/>
        <v>7.023329451487426</v>
      </c>
      <c r="K118" s="7">
        <f>SUM(K110:K117)</f>
        <v>7853.8282205</v>
      </c>
      <c r="L118" s="4">
        <f t="shared" si="45"/>
        <v>-4.853361462594453</v>
      </c>
      <c r="M118" s="7">
        <f>SUM(M110:M117)</f>
        <v>9152.174294350003</v>
      </c>
      <c r="N118" s="4">
        <f t="shared" si="46"/>
        <v>16.53137855066744</v>
      </c>
      <c r="O118" s="7">
        <f>SUM(O110:O117)</f>
        <v>7803.775612140001</v>
      </c>
      <c r="P118" s="4">
        <f t="shared" si="47"/>
        <v>-14.73309662647511</v>
      </c>
    </row>
    <row r="119" ht="41.25" customHeight="1">
      <c r="A119" s="1"/>
    </row>
    <row r="120" ht="41.25" customHeight="1">
      <c r="A120" s="1"/>
    </row>
    <row r="121" ht="41.25" customHeight="1">
      <c r="A121" s="1"/>
    </row>
    <row r="122" spans="1:16" ht="41.25" customHeight="1">
      <c r="A122" s="241" t="s">
        <v>128</v>
      </c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</row>
    <row r="123" spans="1:16" ht="41.25" customHeight="1">
      <c r="A123" s="241" t="s">
        <v>325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</row>
    <row r="124" spans="1:16" ht="4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41.25" customHeight="1">
      <c r="B125" s="238" t="s">
        <v>0</v>
      </c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</row>
    <row r="126" spans="1:16" ht="39" customHeight="1">
      <c r="A126" s="3" t="s">
        <v>1</v>
      </c>
      <c r="B126" s="3">
        <v>2550</v>
      </c>
      <c r="C126" s="3">
        <v>2551</v>
      </c>
      <c r="D126" s="4" t="s">
        <v>2</v>
      </c>
      <c r="E126" s="3">
        <v>2552</v>
      </c>
      <c r="F126" s="4" t="s">
        <v>2</v>
      </c>
      <c r="G126" s="3">
        <v>2553</v>
      </c>
      <c r="H126" s="4" t="s">
        <v>2</v>
      </c>
      <c r="I126" s="3">
        <v>2554</v>
      </c>
      <c r="J126" s="4" t="s">
        <v>2</v>
      </c>
      <c r="K126" s="3">
        <v>2555</v>
      </c>
      <c r="L126" s="4" t="s">
        <v>2</v>
      </c>
      <c r="M126" s="3">
        <v>2556</v>
      </c>
      <c r="N126" s="4" t="s">
        <v>2</v>
      </c>
      <c r="O126" s="3">
        <v>2557</v>
      </c>
      <c r="P126" s="4" t="s">
        <v>2</v>
      </c>
    </row>
    <row r="127" spans="1:16" ht="39" customHeight="1">
      <c r="A127" s="5" t="s">
        <v>4</v>
      </c>
      <c r="B127" s="7">
        <v>1021.5252783000001</v>
      </c>
      <c r="C127" s="7">
        <v>1012.82970839</v>
      </c>
      <c r="D127" s="4">
        <f>(C127-B127)/B127*100</f>
        <v>-0.8512339434684482</v>
      </c>
      <c r="E127" s="7">
        <v>1099.7843903400003</v>
      </c>
      <c r="F127" s="4">
        <f aca="true" t="shared" si="49" ref="F127:F135">(E127-C127)/C127*100</f>
        <v>8.58532102975376</v>
      </c>
      <c r="G127" s="7">
        <v>1035.5965744799998</v>
      </c>
      <c r="H127" s="4">
        <f aca="true" t="shared" si="50" ref="H127:H135">(G127-E127)/E127*100</f>
        <v>-5.836399972921663</v>
      </c>
      <c r="I127" s="7">
        <v>1294.6402470799999</v>
      </c>
      <c r="J127" s="4">
        <f aca="true" t="shared" si="51" ref="J127:J135">(I127-G127)/G127*100</f>
        <v>25.01395610834969</v>
      </c>
      <c r="K127" s="7">
        <v>1650.3994982499999</v>
      </c>
      <c r="L127" s="4">
        <f aca="true" t="shared" si="52" ref="L127:L135">(K127-I127)/I127*100</f>
        <v>27.479390662571955</v>
      </c>
      <c r="M127" s="7">
        <v>1924.3513366</v>
      </c>
      <c r="N127" s="4">
        <f aca="true" t="shared" si="53" ref="N127:N135">(M127-K127)/K127*100</f>
        <v>16.59912273606995</v>
      </c>
      <c r="O127" s="7">
        <v>1804.8701751199997</v>
      </c>
      <c r="P127" s="4">
        <f aca="true" t="shared" si="54" ref="P127:P135">(O127-M127)/M127*100</f>
        <v>-6.208905785941517</v>
      </c>
    </row>
    <row r="128" spans="1:16" ht="39" customHeight="1">
      <c r="A128" s="5" t="s">
        <v>5</v>
      </c>
      <c r="B128" s="7">
        <v>1344.55734477</v>
      </c>
      <c r="C128" s="7">
        <v>1613.30591826</v>
      </c>
      <c r="D128" s="4">
        <f aca="true" t="shared" si="55" ref="D128:D135">(C128-B128)/B128*100</f>
        <v>19.987884825839988</v>
      </c>
      <c r="E128" s="7">
        <v>1982.9795902300002</v>
      </c>
      <c r="F128" s="4">
        <f t="shared" si="49"/>
        <v>22.914046727647577</v>
      </c>
      <c r="G128" s="7">
        <v>2138.71416717</v>
      </c>
      <c r="H128" s="4">
        <f t="shared" si="50"/>
        <v>7.853564288169839</v>
      </c>
      <c r="I128" s="7">
        <v>2607.43328292</v>
      </c>
      <c r="J128" s="4">
        <f t="shared" si="51"/>
        <v>21.91593074684779</v>
      </c>
      <c r="K128" s="7">
        <v>2938.0858761100003</v>
      </c>
      <c r="L128" s="4">
        <f t="shared" si="52"/>
        <v>12.681152586182796</v>
      </c>
      <c r="M128" s="7">
        <v>3519.4251014799997</v>
      </c>
      <c r="N128" s="4">
        <f t="shared" si="53"/>
        <v>19.7863251750724</v>
      </c>
      <c r="O128" s="7">
        <v>3183.97261392</v>
      </c>
      <c r="P128" s="4">
        <f t="shared" si="54"/>
        <v>-9.531456925136268</v>
      </c>
    </row>
    <row r="129" spans="1:16" ht="39" customHeight="1">
      <c r="A129" s="5" t="s">
        <v>6</v>
      </c>
      <c r="B129" s="7">
        <v>0.02275091</v>
      </c>
      <c r="C129" s="7">
        <v>0.0027627099999999994</v>
      </c>
      <c r="D129" s="4">
        <f t="shared" si="55"/>
        <v>-87.85670551199931</v>
      </c>
      <c r="E129" s="7">
        <v>0</v>
      </c>
      <c r="F129" s="4">
        <f t="shared" si="49"/>
        <v>-100</v>
      </c>
      <c r="G129" s="7">
        <v>0</v>
      </c>
      <c r="H129" s="4" t="e">
        <f t="shared" si="50"/>
        <v>#DIV/0!</v>
      </c>
      <c r="I129" s="7">
        <v>0</v>
      </c>
      <c r="J129" s="4" t="e">
        <f t="shared" si="51"/>
        <v>#DIV/0!</v>
      </c>
      <c r="K129" s="7">
        <v>0</v>
      </c>
      <c r="L129" s="4" t="e">
        <f t="shared" si="52"/>
        <v>#DIV/0!</v>
      </c>
      <c r="M129" s="7">
        <v>0</v>
      </c>
      <c r="N129" s="4" t="e">
        <f t="shared" si="53"/>
        <v>#DIV/0!</v>
      </c>
      <c r="O129" s="7">
        <v>0</v>
      </c>
      <c r="P129" s="4" t="e">
        <f t="shared" si="54"/>
        <v>#DIV/0!</v>
      </c>
    </row>
    <row r="130" spans="1:16" ht="39" customHeight="1">
      <c r="A130" s="5" t="s">
        <v>7</v>
      </c>
      <c r="B130" s="7">
        <v>1619.1342331</v>
      </c>
      <c r="C130" s="7">
        <v>1705.820063141</v>
      </c>
      <c r="D130" s="4">
        <f t="shared" si="55"/>
        <v>5.35383838281468</v>
      </c>
      <c r="E130" s="7">
        <v>1866.5507888199998</v>
      </c>
      <c r="F130" s="4">
        <f t="shared" si="49"/>
        <v>9.422490047575085</v>
      </c>
      <c r="G130" s="7">
        <v>1912.1580185699997</v>
      </c>
      <c r="H130" s="4">
        <f t="shared" si="50"/>
        <v>2.4433961306154472</v>
      </c>
      <c r="I130" s="7">
        <v>2102.3492555</v>
      </c>
      <c r="J130" s="4">
        <f t="shared" si="51"/>
        <v>9.946418396542033</v>
      </c>
      <c r="K130" s="7">
        <v>2398.99900176</v>
      </c>
      <c r="L130" s="4">
        <f t="shared" si="52"/>
        <v>14.110393193896229</v>
      </c>
      <c r="M130" s="7">
        <v>3107.6016220700003</v>
      </c>
      <c r="N130" s="4">
        <f t="shared" si="53"/>
        <v>29.537428727154193</v>
      </c>
      <c r="O130" s="7">
        <v>3446.7230640899998</v>
      </c>
      <c r="P130" s="4">
        <f t="shared" si="54"/>
        <v>10.912642071351081</v>
      </c>
    </row>
    <row r="131" spans="1:16" ht="39" customHeight="1">
      <c r="A131" s="5" t="s">
        <v>8</v>
      </c>
      <c r="B131" s="7">
        <v>18.291477580000002</v>
      </c>
      <c r="C131" s="7">
        <v>32.63306509636364</v>
      </c>
      <c r="D131" s="4">
        <f t="shared" si="55"/>
        <v>78.40584476371008</v>
      </c>
      <c r="E131" s="7">
        <v>20.25218369</v>
      </c>
      <c r="F131" s="4">
        <f t="shared" si="49"/>
        <v>-37.93968286400183</v>
      </c>
      <c r="G131" s="7">
        <v>14.756477919999998</v>
      </c>
      <c r="H131" s="4">
        <f t="shared" si="50"/>
        <v>-27.136361461671104</v>
      </c>
      <c r="I131" s="7">
        <v>24.635778310000003</v>
      </c>
      <c r="J131" s="4">
        <f t="shared" si="51"/>
        <v>66.94890504061422</v>
      </c>
      <c r="K131" s="7">
        <v>20.051479349999997</v>
      </c>
      <c r="L131" s="4">
        <f t="shared" si="52"/>
        <v>-18.608297664941947</v>
      </c>
      <c r="M131" s="7">
        <v>26.241551469999997</v>
      </c>
      <c r="N131" s="4">
        <f t="shared" si="53"/>
        <v>30.870899906943777</v>
      </c>
      <c r="O131" s="7">
        <v>27.35700844</v>
      </c>
      <c r="P131" s="4">
        <f t="shared" si="54"/>
        <v>4.250727977250973</v>
      </c>
    </row>
    <row r="132" spans="1:16" ht="39" customHeight="1">
      <c r="A132" s="5" t="s">
        <v>9</v>
      </c>
      <c r="B132" s="7">
        <v>0</v>
      </c>
      <c r="C132" s="7">
        <v>0</v>
      </c>
      <c r="D132" s="4" t="e">
        <f t="shared" si="55"/>
        <v>#DIV/0!</v>
      </c>
      <c r="E132" s="7">
        <v>0</v>
      </c>
      <c r="F132" s="4" t="e">
        <f t="shared" si="49"/>
        <v>#DIV/0!</v>
      </c>
      <c r="G132" s="7">
        <v>0</v>
      </c>
      <c r="H132" s="4" t="e">
        <f t="shared" si="50"/>
        <v>#DIV/0!</v>
      </c>
      <c r="I132" s="7">
        <v>0</v>
      </c>
      <c r="J132" s="4" t="e">
        <f t="shared" si="51"/>
        <v>#DIV/0!</v>
      </c>
      <c r="K132" s="7">
        <v>0</v>
      </c>
      <c r="L132" s="4" t="e">
        <f t="shared" si="52"/>
        <v>#DIV/0!</v>
      </c>
      <c r="M132" s="7">
        <v>0</v>
      </c>
      <c r="N132" s="4" t="e">
        <f t="shared" si="53"/>
        <v>#DIV/0!</v>
      </c>
      <c r="O132" s="7">
        <v>0</v>
      </c>
      <c r="P132" s="4" t="e">
        <f t="shared" si="54"/>
        <v>#DIV/0!</v>
      </c>
    </row>
    <row r="133" spans="1:16" ht="39" customHeight="1">
      <c r="A133" s="5" t="s">
        <v>10</v>
      </c>
      <c r="B133" s="7">
        <v>10.565494259999998</v>
      </c>
      <c r="C133" s="7">
        <v>10.562069</v>
      </c>
      <c r="D133" s="4">
        <f t="shared" si="55"/>
        <v>-0.03241930680863796</v>
      </c>
      <c r="E133" s="7">
        <v>12.3544162</v>
      </c>
      <c r="F133" s="4">
        <f t="shared" si="49"/>
        <v>16.969660016422917</v>
      </c>
      <c r="G133" s="7">
        <v>10.861087250000002</v>
      </c>
      <c r="H133" s="4">
        <f t="shared" si="50"/>
        <v>-12.087410087414709</v>
      </c>
      <c r="I133" s="7">
        <v>21.0261165</v>
      </c>
      <c r="J133" s="4">
        <f t="shared" si="51"/>
        <v>93.59126776189001</v>
      </c>
      <c r="K133" s="7">
        <v>21.77214399</v>
      </c>
      <c r="L133" s="4">
        <f t="shared" si="52"/>
        <v>3.5480992888058975</v>
      </c>
      <c r="M133" s="7">
        <v>23.740843459999997</v>
      </c>
      <c r="N133" s="4">
        <f t="shared" si="53"/>
        <v>9.042285734028885</v>
      </c>
      <c r="O133" s="7">
        <v>40.092960000000005</v>
      </c>
      <c r="P133" s="4">
        <f t="shared" si="54"/>
        <v>68.87757196811916</v>
      </c>
    </row>
    <row r="134" spans="1:16" ht="39" customHeight="1">
      <c r="A134" s="5" t="s">
        <v>11</v>
      </c>
      <c r="B134" s="7">
        <v>1.8276718600000001</v>
      </c>
      <c r="C134" s="7">
        <v>1.89030051</v>
      </c>
      <c r="D134" s="4">
        <f t="shared" si="55"/>
        <v>3.4266900624054006</v>
      </c>
      <c r="E134" s="69">
        <v>1.92960436</v>
      </c>
      <c r="F134" s="4">
        <f t="shared" si="49"/>
        <v>2.0792381841974854</v>
      </c>
      <c r="G134" s="69">
        <v>2.08944405</v>
      </c>
      <c r="H134" s="4">
        <f t="shared" si="50"/>
        <v>8.283547307075949</v>
      </c>
      <c r="I134" s="7">
        <v>2.40441243</v>
      </c>
      <c r="J134" s="4">
        <f t="shared" si="51"/>
        <v>15.07426724348038</v>
      </c>
      <c r="K134" s="7">
        <v>2.3559898500000003</v>
      </c>
      <c r="L134" s="4">
        <f t="shared" si="52"/>
        <v>-2.0139049106479434</v>
      </c>
      <c r="M134" s="7">
        <v>2.8093049100000003</v>
      </c>
      <c r="N134" s="4">
        <f t="shared" si="53"/>
        <v>19.240959802946517</v>
      </c>
      <c r="O134" s="7">
        <v>2.9779764700000007</v>
      </c>
      <c r="P134" s="4">
        <f t="shared" si="54"/>
        <v>6.00403179446977</v>
      </c>
    </row>
    <row r="135" spans="1:16" ht="39" customHeight="1">
      <c r="A135" s="3" t="s">
        <v>3</v>
      </c>
      <c r="B135" s="7">
        <f>SUM(B127:B134)</f>
        <v>4015.9242507800004</v>
      </c>
      <c r="C135" s="7">
        <f>SUM(C127:C134)</f>
        <v>4377.043887107363</v>
      </c>
      <c r="D135" s="4">
        <f t="shared" si="55"/>
        <v>8.992192426369181</v>
      </c>
      <c r="E135" s="7">
        <f>SUM(E127:E134)</f>
        <v>4983.850973639999</v>
      </c>
      <c r="F135" s="4">
        <f t="shared" si="49"/>
        <v>13.863399641022427</v>
      </c>
      <c r="G135" s="7">
        <f>SUM(G127:G134)</f>
        <v>5114.175769439999</v>
      </c>
      <c r="H135" s="4">
        <f t="shared" si="50"/>
        <v>2.6149416683865314</v>
      </c>
      <c r="I135" s="7">
        <f>SUM(I127:I134)</f>
        <v>6052.489092739999</v>
      </c>
      <c r="J135" s="4">
        <f t="shared" si="51"/>
        <v>18.347302979043775</v>
      </c>
      <c r="K135" s="7">
        <f>SUM(K127:K134)</f>
        <v>7031.663989309998</v>
      </c>
      <c r="L135" s="4">
        <f t="shared" si="52"/>
        <v>16.17805305497412</v>
      </c>
      <c r="M135" s="7">
        <f>SUM(M127:M134)</f>
        <v>8604.169759990002</v>
      </c>
      <c r="N135" s="4">
        <f t="shared" si="53"/>
        <v>22.36320980454457</v>
      </c>
      <c r="O135" s="7">
        <f>SUM(O127:O134)</f>
        <v>8505.99379804</v>
      </c>
      <c r="P135" s="4">
        <f t="shared" si="54"/>
        <v>-1.1410277189849016</v>
      </c>
    </row>
    <row r="136" ht="41.25" customHeight="1">
      <c r="A136" s="1"/>
    </row>
    <row r="137" ht="41.25" customHeight="1">
      <c r="A137" s="1"/>
    </row>
    <row r="138" ht="41.25" customHeight="1">
      <c r="A138" s="1"/>
    </row>
    <row r="139" ht="41.25" customHeight="1">
      <c r="A139" s="1"/>
    </row>
    <row r="140" spans="1:16" ht="41.25" customHeight="1">
      <c r="A140" s="241" t="s">
        <v>212</v>
      </c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</row>
    <row r="141" spans="1:16" ht="41.25" customHeight="1">
      <c r="A141" s="241" t="s">
        <v>325</v>
      </c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</row>
    <row r="142" spans="1:16" ht="4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41.25" customHeight="1">
      <c r="B143" s="238" t="s">
        <v>0</v>
      </c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</row>
    <row r="144" spans="1:16" ht="39" customHeight="1">
      <c r="A144" s="3" t="s">
        <v>1</v>
      </c>
      <c r="B144" s="3">
        <v>2550</v>
      </c>
      <c r="C144" s="3">
        <v>2551</v>
      </c>
      <c r="D144" s="4" t="s">
        <v>2</v>
      </c>
      <c r="E144" s="3">
        <v>2552</v>
      </c>
      <c r="F144" s="4" t="s">
        <v>2</v>
      </c>
      <c r="G144" s="3">
        <v>2553</v>
      </c>
      <c r="H144" s="4" t="s">
        <v>2</v>
      </c>
      <c r="I144" s="3">
        <v>2554</v>
      </c>
      <c r="J144" s="4" t="s">
        <v>2</v>
      </c>
      <c r="K144" s="3">
        <v>2555</v>
      </c>
      <c r="L144" s="4" t="s">
        <v>2</v>
      </c>
      <c r="M144" s="3">
        <v>2556</v>
      </c>
      <c r="N144" s="4" t="s">
        <v>2</v>
      </c>
      <c r="O144" s="3">
        <v>2557</v>
      </c>
      <c r="P144" s="4" t="s">
        <v>2</v>
      </c>
    </row>
    <row r="145" spans="1:16" ht="39" customHeight="1">
      <c r="A145" s="5" t="s">
        <v>4</v>
      </c>
      <c r="B145" s="7">
        <v>1695.83480963</v>
      </c>
      <c r="C145" s="7">
        <v>1770.0413465599997</v>
      </c>
      <c r="D145" s="4">
        <f>(C145-B145)/B145*100</f>
        <v>4.375811636169335</v>
      </c>
      <c r="E145" s="7">
        <v>1742.7429982200003</v>
      </c>
      <c r="F145" s="4">
        <f aca="true" t="shared" si="56" ref="F145:F153">(E145-C145)/C145*100</f>
        <v>-1.5422435409801345</v>
      </c>
      <c r="G145" s="7">
        <v>1778.96423252</v>
      </c>
      <c r="H145" s="4">
        <f aca="true" t="shared" si="57" ref="H145:H153">(G145-E145)/E145*100</f>
        <v>2.078403662329743</v>
      </c>
      <c r="I145" s="7">
        <v>2003.7933566599997</v>
      </c>
      <c r="J145" s="4">
        <f aca="true" t="shared" si="58" ref="J145:J153">(I145-G145)/G145*100</f>
        <v>12.638203738448246</v>
      </c>
      <c r="K145" s="7">
        <v>2599.1006733599997</v>
      </c>
      <c r="L145" s="4">
        <f aca="true" t="shared" si="59" ref="L145:L153">(K145-I145)/I145*100</f>
        <v>29.7090173855193</v>
      </c>
      <c r="M145" s="30">
        <v>2627.18084342</v>
      </c>
      <c r="N145" s="4">
        <f aca="true" t="shared" si="60" ref="N145:N153">(M145-K145)/K145*100</f>
        <v>1.0803802387423371</v>
      </c>
      <c r="O145" s="7">
        <v>2615.6943511900004</v>
      </c>
      <c r="P145" s="4">
        <f aca="true" t="shared" si="61" ref="P145:P153">(O145-M145)/M145*100</f>
        <v>-0.437217417246656</v>
      </c>
    </row>
    <row r="146" spans="1:16" ht="39" customHeight="1">
      <c r="A146" s="5" t="s">
        <v>5</v>
      </c>
      <c r="B146" s="7">
        <v>3515.54072453</v>
      </c>
      <c r="C146" s="7">
        <v>3744.17857011</v>
      </c>
      <c r="D146" s="4">
        <f aca="true" t="shared" si="62" ref="D146:D153">(C146-B146)/B146*100</f>
        <v>6.50363239955262</v>
      </c>
      <c r="E146" s="7">
        <v>3542.02352021</v>
      </c>
      <c r="F146" s="4">
        <f t="shared" si="56"/>
        <v>-5.399182921290555</v>
      </c>
      <c r="G146" s="7">
        <v>3781.25791487</v>
      </c>
      <c r="H146" s="4">
        <f t="shared" si="57"/>
        <v>6.754172954950242</v>
      </c>
      <c r="I146" s="7">
        <v>4678.021732669999</v>
      </c>
      <c r="J146" s="4">
        <f t="shared" si="58"/>
        <v>23.716018266657436</v>
      </c>
      <c r="K146" s="7">
        <v>4836.48381998</v>
      </c>
      <c r="L146" s="4">
        <f t="shared" si="59"/>
        <v>3.387373902163498</v>
      </c>
      <c r="M146" s="30">
        <v>5135.66920276</v>
      </c>
      <c r="N146" s="4">
        <f t="shared" si="60"/>
        <v>6.186010207333594</v>
      </c>
      <c r="O146" s="7">
        <v>4912.336464489999</v>
      </c>
      <c r="P146" s="4">
        <f t="shared" si="61"/>
        <v>-4.348658946919281</v>
      </c>
    </row>
    <row r="147" spans="1:16" ht="39" customHeight="1">
      <c r="A147" s="5" t="s">
        <v>6</v>
      </c>
      <c r="B147" s="7">
        <v>0</v>
      </c>
      <c r="C147" s="7">
        <v>0.021808030000000003</v>
      </c>
      <c r="D147" s="4" t="e">
        <f t="shared" si="62"/>
        <v>#DIV/0!</v>
      </c>
      <c r="E147" s="7">
        <v>0</v>
      </c>
      <c r="F147" s="4">
        <f t="shared" si="56"/>
        <v>-100</v>
      </c>
      <c r="G147" s="7">
        <v>0</v>
      </c>
      <c r="H147" s="4" t="e">
        <f t="shared" si="57"/>
        <v>#DIV/0!</v>
      </c>
      <c r="I147" s="7">
        <v>0</v>
      </c>
      <c r="J147" s="4" t="e">
        <f t="shared" si="58"/>
        <v>#DIV/0!</v>
      </c>
      <c r="K147" s="7">
        <v>0</v>
      </c>
      <c r="L147" s="4" t="e">
        <f t="shared" si="59"/>
        <v>#DIV/0!</v>
      </c>
      <c r="M147" s="30">
        <v>0</v>
      </c>
      <c r="N147" s="4" t="e">
        <f t="shared" si="60"/>
        <v>#DIV/0!</v>
      </c>
      <c r="O147" s="7">
        <v>0</v>
      </c>
      <c r="P147" s="4" t="e">
        <f t="shared" si="61"/>
        <v>#DIV/0!</v>
      </c>
    </row>
    <row r="148" spans="1:16" ht="39" customHeight="1">
      <c r="A148" s="5" t="s">
        <v>7</v>
      </c>
      <c r="B148" s="7">
        <v>3082.67836484</v>
      </c>
      <c r="C148" s="7">
        <v>3210.967910977</v>
      </c>
      <c r="D148" s="4">
        <f t="shared" si="62"/>
        <v>4.161626058697125</v>
      </c>
      <c r="E148" s="7">
        <v>3340.2286566300004</v>
      </c>
      <c r="F148" s="4">
        <f t="shared" si="56"/>
        <v>4.025600667359839</v>
      </c>
      <c r="G148" s="7">
        <v>3790.7301095600005</v>
      </c>
      <c r="H148" s="4">
        <f t="shared" si="57"/>
        <v>13.487144122178654</v>
      </c>
      <c r="I148" s="7">
        <v>3883.4837734714</v>
      </c>
      <c r="J148" s="4">
        <f t="shared" si="58"/>
        <v>2.4468548598983677</v>
      </c>
      <c r="K148" s="7">
        <v>4489.407005929999</v>
      </c>
      <c r="L148" s="4">
        <f t="shared" si="59"/>
        <v>15.602568925296978</v>
      </c>
      <c r="M148" s="30">
        <v>4842.750654029999</v>
      </c>
      <c r="N148" s="4">
        <f t="shared" si="60"/>
        <v>7.870608470857573</v>
      </c>
      <c r="O148" s="7">
        <v>5321.64464104</v>
      </c>
      <c r="P148" s="4">
        <f t="shared" si="61"/>
        <v>9.888883843554472</v>
      </c>
    </row>
    <row r="149" spans="1:16" ht="39" customHeight="1">
      <c r="A149" s="5" t="s">
        <v>8</v>
      </c>
      <c r="B149" s="7">
        <v>29.01218413</v>
      </c>
      <c r="C149" s="7">
        <v>33.9483045</v>
      </c>
      <c r="D149" s="4">
        <f t="shared" si="62"/>
        <v>17.013956439411295</v>
      </c>
      <c r="E149" s="7">
        <v>26.124150219999997</v>
      </c>
      <c r="F149" s="4">
        <f t="shared" si="56"/>
        <v>-23.047260813864806</v>
      </c>
      <c r="G149" s="7">
        <v>26.79619581</v>
      </c>
      <c r="H149" s="4">
        <f t="shared" si="57"/>
        <v>2.572506988133539</v>
      </c>
      <c r="I149" s="7">
        <v>27.868477079999998</v>
      </c>
      <c r="J149" s="4">
        <f t="shared" si="58"/>
        <v>4.001617534082341</v>
      </c>
      <c r="K149" s="7">
        <v>27.352528740000004</v>
      </c>
      <c r="L149" s="4">
        <f t="shared" si="59"/>
        <v>-1.8513689805112028</v>
      </c>
      <c r="M149" s="30">
        <v>36.243024770000005</v>
      </c>
      <c r="N149" s="4">
        <f t="shared" si="60"/>
        <v>32.50337880825859</v>
      </c>
      <c r="O149" s="7">
        <v>30.77485897</v>
      </c>
      <c r="P149" s="4">
        <f t="shared" si="61"/>
        <v>-15.087498448877406</v>
      </c>
    </row>
    <row r="150" spans="1:16" ht="39" customHeight="1">
      <c r="A150" s="5" t="s">
        <v>9</v>
      </c>
      <c r="B150" s="7">
        <v>0</v>
      </c>
      <c r="C150" s="7">
        <v>0</v>
      </c>
      <c r="D150" s="4" t="e">
        <f t="shared" si="62"/>
        <v>#DIV/0!</v>
      </c>
      <c r="E150" s="7">
        <v>0</v>
      </c>
      <c r="F150" s="4" t="e">
        <f t="shared" si="56"/>
        <v>#DIV/0!</v>
      </c>
      <c r="G150" s="7">
        <v>0</v>
      </c>
      <c r="H150" s="4" t="e">
        <f t="shared" si="57"/>
        <v>#DIV/0!</v>
      </c>
      <c r="I150" s="7">
        <v>0</v>
      </c>
      <c r="J150" s="4" t="e">
        <f t="shared" si="58"/>
        <v>#DIV/0!</v>
      </c>
      <c r="K150" s="7">
        <v>0</v>
      </c>
      <c r="L150" s="4" t="e">
        <f t="shared" si="59"/>
        <v>#DIV/0!</v>
      </c>
      <c r="M150" s="30">
        <v>0</v>
      </c>
      <c r="N150" s="4" t="e">
        <f t="shared" si="60"/>
        <v>#DIV/0!</v>
      </c>
      <c r="O150" s="7">
        <v>0</v>
      </c>
      <c r="P150" s="4" t="e">
        <f t="shared" si="61"/>
        <v>#DIV/0!</v>
      </c>
    </row>
    <row r="151" spans="1:16" ht="39" customHeight="1">
      <c r="A151" s="5" t="s">
        <v>10</v>
      </c>
      <c r="B151" s="7">
        <v>41.03863932</v>
      </c>
      <c r="C151" s="7">
        <v>52.68507236999999</v>
      </c>
      <c r="D151" s="4">
        <f t="shared" si="62"/>
        <v>28.37918908369887</v>
      </c>
      <c r="E151" s="7">
        <v>35.82743441</v>
      </c>
      <c r="F151" s="4">
        <f t="shared" si="56"/>
        <v>-31.996991181128358</v>
      </c>
      <c r="G151" s="7">
        <v>32.06882473</v>
      </c>
      <c r="H151" s="4">
        <f t="shared" si="57"/>
        <v>-10.490870311804722</v>
      </c>
      <c r="I151" s="7">
        <v>45.49801186</v>
      </c>
      <c r="J151" s="4">
        <f t="shared" si="58"/>
        <v>41.87614370986646</v>
      </c>
      <c r="K151" s="7">
        <v>40.69642376</v>
      </c>
      <c r="L151" s="4">
        <f t="shared" si="59"/>
        <v>-10.553402014080877</v>
      </c>
      <c r="M151" s="30">
        <v>84.92823874000001</v>
      </c>
      <c r="N151" s="4">
        <f t="shared" si="60"/>
        <v>108.68722824602317</v>
      </c>
      <c r="O151" s="7">
        <v>75.88917645999999</v>
      </c>
      <c r="P151" s="4">
        <f t="shared" si="61"/>
        <v>-10.64317642059231</v>
      </c>
    </row>
    <row r="152" spans="1:16" ht="39" customHeight="1">
      <c r="A152" s="5" t="s">
        <v>11</v>
      </c>
      <c r="B152" s="7">
        <v>1.6961279</v>
      </c>
      <c r="C152" s="7">
        <v>1.6399</v>
      </c>
      <c r="D152" s="4">
        <f t="shared" si="62"/>
        <v>-3.3150742936308113</v>
      </c>
      <c r="E152" s="69">
        <v>1.3623852399999998</v>
      </c>
      <c r="F152" s="4">
        <f t="shared" si="56"/>
        <v>-16.922663577047388</v>
      </c>
      <c r="G152" s="69">
        <v>1.61660505</v>
      </c>
      <c r="H152" s="4">
        <f t="shared" si="57"/>
        <v>18.659906356589726</v>
      </c>
      <c r="I152" s="7">
        <v>1.9284413100000002</v>
      </c>
      <c r="J152" s="4">
        <f t="shared" si="58"/>
        <v>19.289576016108583</v>
      </c>
      <c r="K152" s="7">
        <v>1.8749077399999998</v>
      </c>
      <c r="L152" s="4">
        <f t="shared" si="59"/>
        <v>-2.7760020345135814</v>
      </c>
      <c r="M152" s="30">
        <v>2.0287153000000004</v>
      </c>
      <c r="N152" s="4">
        <f t="shared" si="60"/>
        <v>8.203473521315809</v>
      </c>
      <c r="O152" s="7">
        <v>2.2959417600000003</v>
      </c>
      <c r="P152" s="4">
        <f t="shared" si="61"/>
        <v>13.172201146213064</v>
      </c>
    </row>
    <row r="153" spans="1:16" ht="39" customHeight="1">
      <c r="A153" s="3" t="s">
        <v>3</v>
      </c>
      <c r="B153" s="7">
        <f>SUM(B145:B152)</f>
        <v>8365.800850350002</v>
      </c>
      <c r="C153" s="7">
        <f>SUM(C145:C152)</f>
        <v>8813.482912547</v>
      </c>
      <c r="D153" s="4">
        <f t="shared" si="62"/>
        <v>5.351335397593984</v>
      </c>
      <c r="E153" s="7">
        <f>SUM(E145:E152)</f>
        <v>8688.30914493</v>
      </c>
      <c r="F153" s="4">
        <f t="shared" si="56"/>
        <v>-1.4202531378236662</v>
      </c>
      <c r="G153" s="7">
        <f>SUM(G145:G152)</f>
        <v>9411.433882540001</v>
      </c>
      <c r="H153" s="4">
        <f t="shared" si="57"/>
        <v>8.322962794572936</v>
      </c>
      <c r="I153" s="7">
        <f>SUM(I145:I152)</f>
        <v>10640.593793051397</v>
      </c>
      <c r="J153" s="4">
        <f t="shared" si="58"/>
        <v>13.060283117875606</v>
      </c>
      <c r="K153" s="7">
        <f>SUM(K145:K152)</f>
        <v>11994.915359510002</v>
      </c>
      <c r="L153" s="4">
        <f t="shared" si="59"/>
        <v>12.727875838498917</v>
      </c>
      <c r="M153" s="30">
        <f>SUM(M145:M152)</f>
        <v>12728.80067902</v>
      </c>
      <c r="N153" s="4">
        <f t="shared" si="60"/>
        <v>6.118303443701647</v>
      </c>
      <c r="O153" s="7">
        <f>SUM(O145:O152)</f>
        <v>12958.63543391</v>
      </c>
      <c r="P153" s="4">
        <f t="shared" si="61"/>
        <v>1.8056277310463416</v>
      </c>
    </row>
    <row r="154" ht="41.25" customHeight="1">
      <c r="A154" s="1"/>
    </row>
    <row r="155" ht="41.25" customHeight="1">
      <c r="A155" s="1"/>
    </row>
    <row r="156" ht="41.25" customHeight="1">
      <c r="A156" s="1"/>
    </row>
    <row r="157" spans="1:16" ht="41.25" customHeight="1">
      <c r="A157" s="241" t="s">
        <v>213</v>
      </c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</row>
    <row r="158" spans="1:16" ht="41.25" customHeight="1">
      <c r="A158" s="241" t="s">
        <v>325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</row>
    <row r="159" spans="1:16" ht="4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41.25" customHeight="1">
      <c r="B160" s="238" t="s">
        <v>0</v>
      </c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</row>
    <row r="161" spans="1:16" ht="39" customHeight="1">
      <c r="A161" s="3" t="s">
        <v>1</v>
      </c>
      <c r="B161" s="3">
        <v>2550</v>
      </c>
      <c r="C161" s="3">
        <v>2551</v>
      </c>
      <c r="D161" s="4" t="s">
        <v>2</v>
      </c>
      <c r="E161" s="3">
        <v>2552</v>
      </c>
      <c r="F161" s="4" t="s">
        <v>2</v>
      </c>
      <c r="G161" s="3">
        <v>2553</v>
      </c>
      <c r="H161" s="4" t="s">
        <v>2</v>
      </c>
      <c r="I161" s="3">
        <v>2554</v>
      </c>
      <c r="J161" s="4" t="s">
        <v>2</v>
      </c>
      <c r="K161" s="3">
        <v>2555</v>
      </c>
      <c r="L161" s="4" t="s">
        <v>2</v>
      </c>
      <c r="M161" s="3">
        <v>2556</v>
      </c>
      <c r="N161" s="4" t="s">
        <v>2</v>
      </c>
      <c r="O161" s="3">
        <v>2557</v>
      </c>
      <c r="P161" s="4" t="s">
        <v>2</v>
      </c>
    </row>
    <row r="162" spans="1:16" ht="39" customHeight="1">
      <c r="A162" s="5" t="s">
        <v>4</v>
      </c>
      <c r="B162" s="7">
        <v>1744.42020136</v>
      </c>
      <c r="C162" s="7">
        <v>1946.77944875</v>
      </c>
      <c r="D162" s="4">
        <f>(C162-B162)/B162*100</f>
        <v>11.600372847794068</v>
      </c>
      <c r="E162" s="7">
        <v>1827.27736473</v>
      </c>
      <c r="F162" s="4">
        <f aca="true" t="shared" si="63" ref="F162:F170">(E162-C162)/C162*100</f>
        <v>-6.13845004870637</v>
      </c>
      <c r="G162" s="7">
        <v>2095.2936294399997</v>
      </c>
      <c r="H162" s="4">
        <f aca="true" t="shared" si="64" ref="H162:H170">(G162-E162)/E162*100</f>
        <v>14.667519550301108</v>
      </c>
      <c r="I162" s="7">
        <v>2290.8402755499997</v>
      </c>
      <c r="J162" s="4">
        <f aca="true" t="shared" si="65" ref="J162:J170">(I162-G162)/G162*100</f>
        <v>9.332660747995636</v>
      </c>
      <c r="K162" s="7">
        <v>2595.4115232256004</v>
      </c>
      <c r="L162" s="4">
        <f aca="true" t="shared" si="66" ref="L162:L170">(K162-I162)/I162*100</f>
        <v>13.29517605073873</v>
      </c>
      <c r="M162" s="7">
        <v>2897.11821631</v>
      </c>
      <c r="N162" s="4">
        <f aca="true" t="shared" si="67" ref="N162:N170">(M162-K162)/K162*100</f>
        <v>11.624618692816624</v>
      </c>
      <c r="O162" s="7">
        <v>2965.1194013</v>
      </c>
      <c r="P162" s="4">
        <f aca="true" t="shared" si="68" ref="P162:P170">(O162-M162)/M162*100</f>
        <v>2.3472009049258413</v>
      </c>
    </row>
    <row r="163" spans="1:16" ht="39" customHeight="1">
      <c r="A163" s="5" t="s">
        <v>5</v>
      </c>
      <c r="B163" s="7">
        <v>4327.11651048</v>
      </c>
      <c r="C163" s="7">
        <v>4572.05424389</v>
      </c>
      <c r="D163" s="4">
        <f aca="true" t="shared" si="69" ref="D163:D170">(C163-B163)/B163*100</f>
        <v>5.660530120156839</v>
      </c>
      <c r="E163" s="7">
        <v>4071.61210201</v>
      </c>
      <c r="F163" s="4">
        <f t="shared" si="63"/>
        <v>-10.945673764671119</v>
      </c>
      <c r="G163" s="7">
        <v>4785.609047579999</v>
      </c>
      <c r="H163" s="4">
        <f t="shared" si="64"/>
        <v>17.535976602916723</v>
      </c>
      <c r="I163" s="7">
        <v>6027.908239390001</v>
      </c>
      <c r="J163" s="4">
        <f t="shared" si="65"/>
        <v>25.95906141639821</v>
      </c>
      <c r="K163" s="7">
        <v>6082.43949375</v>
      </c>
      <c r="L163" s="4">
        <f t="shared" si="66"/>
        <v>0.9046463913245916</v>
      </c>
      <c r="M163" s="7">
        <v>5960.37455562</v>
      </c>
      <c r="N163" s="4">
        <f t="shared" si="67"/>
        <v>-2.0068417985156706</v>
      </c>
      <c r="O163" s="7">
        <v>5443.9666467</v>
      </c>
      <c r="P163" s="4">
        <f t="shared" si="68"/>
        <v>-8.664017740849568</v>
      </c>
    </row>
    <row r="164" spans="1:16" ht="39" customHeight="1">
      <c r="A164" s="5" t="s">
        <v>6</v>
      </c>
      <c r="B164" s="7">
        <v>0.08825029</v>
      </c>
      <c r="C164" s="7">
        <v>0</v>
      </c>
      <c r="D164" s="4">
        <f t="shared" si="69"/>
        <v>-100</v>
      </c>
      <c r="E164" s="7">
        <v>0</v>
      </c>
      <c r="F164" s="4" t="e">
        <f t="shared" si="63"/>
        <v>#DIV/0!</v>
      </c>
      <c r="G164" s="7">
        <v>0.16827912</v>
      </c>
      <c r="H164" s="4" t="e">
        <f t="shared" si="64"/>
        <v>#DIV/0!</v>
      </c>
      <c r="I164" s="7">
        <v>0</v>
      </c>
      <c r="J164" s="4">
        <f t="shared" si="65"/>
        <v>-100</v>
      </c>
      <c r="K164" s="7">
        <v>0</v>
      </c>
      <c r="L164" s="4" t="e">
        <f t="shared" si="66"/>
        <v>#DIV/0!</v>
      </c>
      <c r="M164" s="7">
        <v>0</v>
      </c>
      <c r="N164" s="4" t="e">
        <f t="shared" si="67"/>
        <v>#DIV/0!</v>
      </c>
      <c r="O164" s="7">
        <v>0</v>
      </c>
      <c r="P164" s="4" t="e">
        <f t="shared" si="68"/>
        <v>#DIV/0!</v>
      </c>
    </row>
    <row r="165" spans="1:16" ht="39" customHeight="1">
      <c r="A165" s="5" t="s">
        <v>7</v>
      </c>
      <c r="B165" s="7">
        <v>3972.7132653999997</v>
      </c>
      <c r="C165" s="7">
        <v>4301.219795443</v>
      </c>
      <c r="D165" s="4">
        <f t="shared" si="69"/>
        <v>8.269072246016334</v>
      </c>
      <c r="E165" s="7">
        <v>3976.94040334</v>
      </c>
      <c r="F165" s="4">
        <f t="shared" si="63"/>
        <v>-7.539242529446262</v>
      </c>
      <c r="G165" s="7">
        <v>4410.7166388099995</v>
      </c>
      <c r="H165" s="4">
        <f t="shared" si="64"/>
        <v>10.90728528659107</v>
      </c>
      <c r="I165" s="7">
        <v>4742.52764221</v>
      </c>
      <c r="J165" s="4">
        <f t="shared" si="65"/>
        <v>7.522836549516406</v>
      </c>
      <c r="K165" s="7">
        <v>5270.87242945</v>
      </c>
      <c r="L165" s="4">
        <f t="shared" si="66"/>
        <v>11.140573700352615</v>
      </c>
      <c r="M165" s="7">
        <v>5693.70693585</v>
      </c>
      <c r="N165" s="4">
        <f t="shared" si="67"/>
        <v>8.022097139697271</v>
      </c>
      <c r="O165" s="7">
        <v>5948.084865250001</v>
      </c>
      <c r="P165" s="4">
        <f t="shared" si="68"/>
        <v>4.46770324265074</v>
      </c>
    </row>
    <row r="166" spans="1:16" ht="39" customHeight="1">
      <c r="A166" s="5" t="s">
        <v>8</v>
      </c>
      <c r="B166" s="7">
        <v>96.44961303000001</v>
      </c>
      <c r="C166" s="7">
        <v>90.44968064818183</v>
      </c>
      <c r="D166" s="4">
        <f t="shared" si="69"/>
        <v>-6.220794665036079</v>
      </c>
      <c r="E166" s="7">
        <v>74.25400498</v>
      </c>
      <c r="F166" s="4">
        <f t="shared" si="63"/>
        <v>-17.905730072367458</v>
      </c>
      <c r="G166" s="7">
        <v>42.46094876</v>
      </c>
      <c r="H166" s="4">
        <f t="shared" si="64"/>
        <v>-42.81662144494876</v>
      </c>
      <c r="I166" s="7">
        <v>37.271586913</v>
      </c>
      <c r="J166" s="4">
        <f t="shared" si="65"/>
        <v>-12.22149292125238</v>
      </c>
      <c r="K166" s="7">
        <v>46.51543767999999</v>
      </c>
      <c r="L166" s="4">
        <f t="shared" si="66"/>
        <v>24.801334025774516</v>
      </c>
      <c r="M166" s="7">
        <v>50.525126240000006</v>
      </c>
      <c r="N166" s="4">
        <f t="shared" si="67"/>
        <v>8.620124328581865</v>
      </c>
      <c r="O166" s="7">
        <v>53.49700401</v>
      </c>
      <c r="P166" s="4">
        <f t="shared" si="68"/>
        <v>5.881979900224771</v>
      </c>
    </row>
    <row r="167" spans="1:16" ht="39" customHeight="1">
      <c r="A167" s="5" t="s">
        <v>9</v>
      </c>
      <c r="B167" s="7">
        <v>0</v>
      </c>
      <c r="C167" s="7">
        <v>0</v>
      </c>
      <c r="D167" s="4" t="e">
        <f t="shared" si="69"/>
        <v>#DIV/0!</v>
      </c>
      <c r="E167" s="7">
        <v>0</v>
      </c>
      <c r="F167" s="4" t="e">
        <f t="shared" si="63"/>
        <v>#DIV/0!</v>
      </c>
      <c r="G167" s="7">
        <v>0</v>
      </c>
      <c r="H167" s="4" t="e">
        <f t="shared" si="64"/>
        <v>#DIV/0!</v>
      </c>
      <c r="I167" s="7">
        <v>0</v>
      </c>
      <c r="J167" s="4" t="e">
        <f t="shared" si="65"/>
        <v>#DIV/0!</v>
      </c>
      <c r="K167" s="7">
        <v>0</v>
      </c>
      <c r="L167" s="4" t="e">
        <f t="shared" si="66"/>
        <v>#DIV/0!</v>
      </c>
      <c r="M167" s="7">
        <v>0</v>
      </c>
      <c r="N167" s="4" t="e">
        <f t="shared" si="67"/>
        <v>#DIV/0!</v>
      </c>
      <c r="O167" s="7">
        <v>0</v>
      </c>
      <c r="P167" s="4" t="e">
        <f t="shared" si="68"/>
        <v>#DIV/0!</v>
      </c>
    </row>
    <row r="168" spans="1:16" ht="39" customHeight="1">
      <c r="A168" s="5" t="s">
        <v>10</v>
      </c>
      <c r="B168" s="7">
        <v>41.114227209999996</v>
      </c>
      <c r="C168" s="7">
        <v>36.86054596</v>
      </c>
      <c r="D168" s="4">
        <f t="shared" si="69"/>
        <v>-10.346008033358808</v>
      </c>
      <c r="E168" s="7">
        <v>40.5756328</v>
      </c>
      <c r="F168" s="4">
        <f t="shared" si="63"/>
        <v>10.078762381955771</v>
      </c>
      <c r="G168" s="7">
        <v>55.25244582</v>
      </c>
      <c r="H168" s="4">
        <f t="shared" si="64"/>
        <v>36.1714950752413</v>
      </c>
      <c r="I168" s="7">
        <v>43.483560510000004</v>
      </c>
      <c r="J168" s="4">
        <f t="shared" si="65"/>
        <v>-21.300206959779423</v>
      </c>
      <c r="K168" s="7">
        <v>55.2427364</v>
      </c>
      <c r="L168" s="4">
        <f t="shared" si="66"/>
        <v>27.04280825231805</v>
      </c>
      <c r="M168" s="7">
        <v>55.19810468</v>
      </c>
      <c r="N168" s="4">
        <f t="shared" si="67"/>
        <v>-0.08079201521957582</v>
      </c>
      <c r="O168" s="7">
        <v>60.174950779999996</v>
      </c>
      <c r="P168" s="4">
        <f t="shared" si="68"/>
        <v>9.016335123918237</v>
      </c>
    </row>
    <row r="169" spans="1:16" ht="39" customHeight="1">
      <c r="A169" s="5" t="s">
        <v>11</v>
      </c>
      <c r="B169" s="7">
        <v>2.6665494199999995</v>
      </c>
      <c r="C169" s="7">
        <v>2.4814595</v>
      </c>
      <c r="D169" s="4">
        <f t="shared" si="69"/>
        <v>-6.941177186207911</v>
      </c>
      <c r="E169" s="69">
        <v>2.24781</v>
      </c>
      <c r="F169" s="4">
        <f t="shared" si="63"/>
        <v>-9.415809526611266</v>
      </c>
      <c r="G169" s="69">
        <v>2.7038040899999998</v>
      </c>
      <c r="H169" s="4">
        <f t="shared" si="64"/>
        <v>20.28614918520693</v>
      </c>
      <c r="I169" s="7">
        <v>3.8147204</v>
      </c>
      <c r="J169" s="4">
        <f t="shared" si="65"/>
        <v>41.08715990587915</v>
      </c>
      <c r="K169" s="7">
        <v>3.8335383900000006</v>
      </c>
      <c r="L169" s="4">
        <f t="shared" si="66"/>
        <v>0.4932993254237062</v>
      </c>
      <c r="M169" s="7">
        <v>4.65640373</v>
      </c>
      <c r="N169" s="4">
        <f t="shared" si="67"/>
        <v>21.464904124776467</v>
      </c>
      <c r="O169" s="7">
        <v>4.99832778</v>
      </c>
      <c r="P169" s="4">
        <f t="shared" si="68"/>
        <v>7.343092863642223</v>
      </c>
    </row>
    <row r="170" spans="1:16" ht="39" customHeight="1">
      <c r="A170" s="3" t="s">
        <v>3</v>
      </c>
      <c r="B170" s="7">
        <f>SUM(B162:B169)</f>
        <v>10184.56861719</v>
      </c>
      <c r="C170" s="7">
        <f>SUM(C162:C169)</f>
        <v>10949.845174191185</v>
      </c>
      <c r="D170" s="4">
        <f t="shared" si="69"/>
        <v>7.5140792483789145</v>
      </c>
      <c r="E170" s="7">
        <f>SUM(E162:E169)</f>
        <v>9992.907317860003</v>
      </c>
      <c r="F170" s="4">
        <f t="shared" si="63"/>
        <v>-8.739282073016769</v>
      </c>
      <c r="G170" s="7">
        <f>SUM(G162:G169)</f>
        <v>11392.204793619998</v>
      </c>
      <c r="H170" s="4">
        <f t="shared" si="64"/>
        <v>14.002906574136592</v>
      </c>
      <c r="I170" s="7">
        <f>SUM(I162:I169)</f>
        <v>13145.846024973</v>
      </c>
      <c r="J170" s="4">
        <f t="shared" si="65"/>
        <v>15.393343633842479</v>
      </c>
      <c r="K170" s="7">
        <f>SUM(K162:K169)</f>
        <v>14054.315158895599</v>
      </c>
      <c r="L170" s="4">
        <f t="shared" si="66"/>
        <v>6.91069355442618</v>
      </c>
      <c r="M170" s="7">
        <f>SUM(M162:M169)</f>
        <v>14661.579342429999</v>
      </c>
      <c r="N170" s="4">
        <f t="shared" si="67"/>
        <v>4.320837953815458</v>
      </c>
      <c r="O170" s="7">
        <f>SUM(O162:O169)</f>
        <v>14475.84119582</v>
      </c>
      <c r="P170" s="4">
        <f t="shared" si="68"/>
        <v>-1.2668358726708326</v>
      </c>
    </row>
    <row r="171" ht="41.25" customHeight="1">
      <c r="A171" s="1"/>
    </row>
    <row r="172" ht="41.25" customHeight="1">
      <c r="A172" s="1"/>
    </row>
    <row r="173" ht="41.25" customHeight="1">
      <c r="A173" s="1"/>
    </row>
    <row r="174" ht="41.25" customHeight="1">
      <c r="A174" s="1"/>
    </row>
    <row r="175" ht="41.25" customHeight="1">
      <c r="A175" s="1"/>
    </row>
    <row r="176" spans="1:16" ht="41.25" customHeight="1">
      <c r="A176" s="241" t="s">
        <v>214</v>
      </c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</row>
    <row r="177" spans="1:16" ht="41.25" customHeight="1">
      <c r="A177" s="241" t="s">
        <v>325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</row>
    <row r="178" spans="1:16" ht="4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41.25" customHeight="1">
      <c r="B179" s="238" t="s">
        <v>0</v>
      </c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</row>
    <row r="180" spans="1:16" ht="41.25" customHeight="1">
      <c r="A180" s="3" t="s">
        <v>1</v>
      </c>
      <c r="B180" s="3">
        <v>2550</v>
      </c>
      <c r="C180" s="3">
        <v>2551</v>
      </c>
      <c r="D180" s="4" t="s">
        <v>2</v>
      </c>
      <c r="E180" s="3">
        <v>2552</v>
      </c>
      <c r="F180" s="4" t="s">
        <v>2</v>
      </c>
      <c r="G180" s="3">
        <v>2553</v>
      </c>
      <c r="H180" s="4" t="s">
        <v>2</v>
      </c>
      <c r="I180" s="3">
        <v>2554</v>
      </c>
      <c r="J180" s="4" t="s">
        <v>2</v>
      </c>
      <c r="K180" s="3">
        <v>2555</v>
      </c>
      <c r="L180" s="4" t="s">
        <v>2</v>
      </c>
      <c r="M180" s="3">
        <v>2556</v>
      </c>
      <c r="N180" s="4" t="s">
        <v>2</v>
      </c>
      <c r="O180" s="3">
        <v>2557</v>
      </c>
      <c r="P180" s="4" t="s">
        <v>2</v>
      </c>
    </row>
    <row r="181" spans="1:16" ht="41.25" customHeight="1">
      <c r="A181" s="5" t="s">
        <v>4</v>
      </c>
      <c r="B181" s="7">
        <v>1814.5787576</v>
      </c>
      <c r="C181" s="7">
        <v>1809.2439935099997</v>
      </c>
      <c r="D181" s="4">
        <f>(C181-B181)/B181*100</f>
        <v>-0.2939946292028809</v>
      </c>
      <c r="E181" s="7">
        <v>1746.53371348</v>
      </c>
      <c r="F181" s="4">
        <f aca="true" t="shared" si="70" ref="F181:F189">(E181-C181)/C181*100</f>
        <v>-3.4661040885004937</v>
      </c>
      <c r="G181" s="7">
        <v>1805.7996435300001</v>
      </c>
      <c r="H181" s="4">
        <f aca="true" t="shared" si="71" ref="H181:H189">(G181-E181)/E181*100</f>
        <v>3.393345893788202</v>
      </c>
      <c r="I181" s="7">
        <v>2087.1258761060003</v>
      </c>
      <c r="J181" s="4">
        <f aca="true" t="shared" si="72" ref="J181:J189">(I181-G181)/G181*100</f>
        <v>15.579039102370187</v>
      </c>
      <c r="K181" s="7">
        <v>2661.8244204449998</v>
      </c>
      <c r="L181" s="4">
        <f aca="true" t="shared" si="73" ref="L181:L189">(K181-I181)/I181*100</f>
        <v>27.535404113298046</v>
      </c>
      <c r="M181" s="7">
        <v>2833.3016405799995</v>
      </c>
      <c r="N181" s="4">
        <f aca="true" t="shared" si="74" ref="N181:N189">(M181-K181)/K181*100</f>
        <v>6.4420935813013696</v>
      </c>
      <c r="O181" s="7">
        <v>2874.6502834589996</v>
      </c>
      <c r="P181" s="4">
        <f aca="true" t="shared" si="75" ref="P181:P189">(O181-M181)/M181*100</f>
        <v>1.459380190474029</v>
      </c>
    </row>
    <row r="182" spans="1:16" ht="41.25" customHeight="1">
      <c r="A182" s="5" t="s">
        <v>5</v>
      </c>
      <c r="B182" s="7">
        <v>3469.1298168900003</v>
      </c>
      <c r="C182" s="7">
        <v>3596.94942418</v>
      </c>
      <c r="D182" s="4">
        <f aca="true" t="shared" si="76" ref="D182:D189">(C182-B182)/B182*100</f>
        <v>3.6844861402329148</v>
      </c>
      <c r="E182" s="7">
        <v>3424.451035129999</v>
      </c>
      <c r="F182" s="4">
        <f t="shared" si="70"/>
        <v>-4.795685696618471</v>
      </c>
      <c r="G182" s="7">
        <v>4101.249166470001</v>
      </c>
      <c r="H182" s="4">
        <f t="shared" si="71"/>
        <v>19.76369714144005</v>
      </c>
      <c r="I182" s="7">
        <v>5798.34154534</v>
      </c>
      <c r="J182" s="4">
        <f t="shared" si="72"/>
        <v>41.37988963812967</v>
      </c>
      <c r="K182" s="7">
        <v>6420.470571999999</v>
      </c>
      <c r="L182" s="4">
        <f t="shared" si="73"/>
        <v>10.729430506900554</v>
      </c>
      <c r="M182" s="7">
        <v>8229.862481189999</v>
      </c>
      <c r="N182" s="4">
        <f t="shared" si="74"/>
        <v>28.181608947494446</v>
      </c>
      <c r="O182" s="7">
        <v>5191.439834119999</v>
      </c>
      <c r="P182" s="4">
        <f t="shared" si="75"/>
        <v>-36.919482603926305</v>
      </c>
    </row>
    <row r="183" spans="1:16" ht="41.25" customHeight="1">
      <c r="A183" s="5" t="s">
        <v>6</v>
      </c>
      <c r="B183" s="7">
        <v>0.07512363999999999</v>
      </c>
      <c r="C183" s="7">
        <v>0</v>
      </c>
      <c r="D183" s="4">
        <f t="shared" si="76"/>
        <v>-100</v>
      </c>
      <c r="E183" s="7">
        <v>0.03995775</v>
      </c>
      <c r="F183" s="4" t="e">
        <f t="shared" si="70"/>
        <v>#DIV/0!</v>
      </c>
      <c r="G183" s="7">
        <v>0.09757545</v>
      </c>
      <c r="H183" s="4">
        <f t="shared" si="71"/>
        <v>144.19655761397976</v>
      </c>
      <c r="I183" s="7">
        <v>0</v>
      </c>
      <c r="J183" s="4">
        <f t="shared" si="72"/>
        <v>-100</v>
      </c>
      <c r="K183" s="7">
        <v>0</v>
      </c>
      <c r="L183" s="4" t="e">
        <f t="shared" si="73"/>
        <v>#DIV/0!</v>
      </c>
      <c r="M183" s="7">
        <v>0</v>
      </c>
      <c r="N183" s="4" t="e">
        <f t="shared" si="74"/>
        <v>#DIV/0!</v>
      </c>
      <c r="O183" s="7">
        <v>0</v>
      </c>
      <c r="P183" s="4" t="e">
        <f t="shared" si="75"/>
        <v>#DIV/0!</v>
      </c>
    </row>
    <row r="184" spans="1:16" ht="41.25" customHeight="1">
      <c r="A184" s="5" t="s">
        <v>7</v>
      </c>
      <c r="B184" s="7">
        <v>1921.2198647099997</v>
      </c>
      <c r="C184" s="7">
        <v>1958.4039404499997</v>
      </c>
      <c r="D184" s="4">
        <f t="shared" si="76"/>
        <v>1.9354409364080154</v>
      </c>
      <c r="E184" s="7">
        <v>2001.1534069499999</v>
      </c>
      <c r="F184" s="4">
        <f t="shared" si="70"/>
        <v>2.182872778032566</v>
      </c>
      <c r="G184" s="7">
        <v>2512.88459379</v>
      </c>
      <c r="H184" s="4">
        <f t="shared" si="71"/>
        <v>25.571811989163812</v>
      </c>
      <c r="I184" s="7">
        <v>2989.6507408</v>
      </c>
      <c r="J184" s="4">
        <f t="shared" si="72"/>
        <v>18.97286282817026</v>
      </c>
      <c r="K184" s="7">
        <v>3374.89669161</v>
      </c>
      <c r="L184" s="4">
        <f t="shared" si="73"/>
        <v>12.885985160491078</v>
      </c>
      <c r="M184" s="7">
        <v>3880.0156147199996</v>
      </c>
      <c r="N184" s="4">
        <f t="shared" si="74"/>
        <v>14.966944747248897</v>
      </c>
      <c r="O184" s="7">
        <v>4133.078651870001</v>
      </c>
      <c r="P184" s="4">
        <f t="shared" si="75"/>
        <v>6.522216977424799</v>
      </c>
    </row>
    <row r="185" spans="1:16" ht="41.25" customHeight="1">
      <c r="A185" s="5" t="s">
        <v>8</v>
      </c>
      <c r="B185" s="7">
        <v>41.00227539</v>
      </c>
      <c r="C185" s="7">
        <v>36.3764448690909</v>
      </c>
      <c r="D185" s="4">
        <f t="shared" si="76"/>
        <v>-11.281887351152434</v>
      </c>
      <c r="E185" s="7">
        <v>31.53059129</v>
      </c>
      <c r="F185" s="4">
        <f t="shared" si="70"/>
        <v>-13.321405092030941</v>
      </c>
      <c r="G185" s="7">
        <v>26.20555952</v>
      </c>
      <c r="H185" s="4">
        <f t="shared" si="71"/>
        <v>-16.88846149767209</v>
      </c>
      <c r="I185" s="7">
        <v>29.573830910000005</v>
      </c>
      <c r="J185" s="4">
        <f t="shared" si="72"/>
        <v>12.853270266675091</v>
      </c>
      <c r="K185" s="7">
        <v>38.77772743</v>
      </c>
      <c r="L185" s="4">
        <f t="shared" si="73"/>
        <v>31.12175946366088</v>
      </c>
      <c r="M185" s="7">
        <v>43.88319662</v>
      </c>
      <c r="N185" s="4">
        <f t="shared" si="74"/>
        <v>13.165983486825498</v>
      </c>
      <c r="O185" s="7">
        <v>41.22129711000001</v>
      </c>
      <c r="P185" s="4">
        <f t="shared" si="75"/>
        <v>-6.065874218440176</v>
      </c>
    </row>
    <row r="186" spans="1:16" ht="41.25" customHeight="1">
      <c r="A186" s="5" t="s">
        <v>9</v>
      </c>
      <c r="B186" s="7">
        <v>0</v>
      </c>
      <c r="C186" s="7">
        <v>0</v>
      </c>
      <c r="D186" s="4" t="e">
        <f t="shared" si="76"/>
        <v>#DIV/0!</v>
      </c>
      <c r="E186" s="7">
        <v>0</v>
      </c>
      <c r="F186" s="4" t="e">
        <f t="shared" si="70"/>
        <v>#DIV/0!</v>
      </c>
      <c r="G186" s="7">
        <v>0</v>
      </c>
      <c r="H186" s="4" t="e">
        <f t="shared" si="71"/>
        <v>#DIV/0!</v>
      </c>
      <c r="I186" s="7">
        <v>0</v>
      </c>
      <c r="J186" s="4" t="e">
        <f t="shared" si="72"/>
        <v>#DIV/0!</v>
      </c>
      <c r="K186" s="7">
        <v>0</v>
      </c>
      <c r="L186" s="4" t="e">
        <f t="shared" si="73"/>
        <v>#DIV/0!</v>
      </c>
      <c r="M186" s="7">
        <v>0</v>
      </c>
      <c r="N186" s="4" t="e">
        <f t="shared" si="74"/>
        <v>#DIV/0!</v>
      </c>
      <c r="O186" s="7">
        <v>0</v>
      </c>
      <c r="P186" s="4" t="e">
        <f t="shared" si="75"/>
        <v>#DIV/0!</v>
      </c>
    </row>
    <row r="187" spans="1:16" ht="41.25" customHeight="1">
      <c r="A187" s="5" t="s">
        <v>10</v>
      </c>
      <c r="B187" s="7">
        <v>30.965274</v>
      </c>
      <c r="C187" s="7">
        <v>33.98660582</v>
      </c>
      <c r="D187" s="4">
        <f t="shared" si="76"/>
        <v>9.757161586879548</v>
      </c>
      <c r="E187" s="7">
        <v>31.883881900000002</v>
      </c>
      <c r="F187" s="4">
        <f t="shared" si="70"/>
        <v>-6.18691943272139</v>
      </c>
      <c r="G187" s="7">
        <v>34.9822738</v>
      </c>
      <c r="H187" s="4">
        <f t="shared" si="71"/>
        <v>9.717737349917858</v>
      </c>
      <c r="I187" s="7">
        <v>47.624623080000006</v>
      </c>
      <c r="J187" s="4">
        <f t="shared" si="72"/>
        <v>36.13930115657606</v>
      </c>
      <c r="K187" s="7">
        <v>43.239095500000005</v>
      </c>
      <c r="L187" s="4">
        <f t="shared" si="73"/>
        <v>-9.208529740242096</v>
      </c>
      <c r="M187" s="7">
        <v>47.153498750000004</v>
      </c>
      <c r="N187" s="4">
        <f t="shared" si="74"/>
        <v>9.052925841152248</v>
      </c>
      <c r="O187" s="7">
        <v>45.323944399999995</v>
      </c>
      <c r="P187" s="4">
        <f t="shared" si="75"/>
        <v>-3.8799970277921507</v>
      </c>
    </row>
    <row r="188" spans="1:16" ht="41.25" customHeight="1">
      <c r="A188" s="5" t="s">
        <v>11</v>
      </c>
      <c r="B188" s="7">
        <v>2.8479220100000004</v>
      </c>
      <c r="C188" s="7">
        <v>2.6891903600000004</v>
      </c>
      <c r="D188" s="4">
        <f t="shared" si="76"/>
        <v>-5.57359539491041</v>
      </c>
      <c r="E188" s="69">
        <v>2.3635069399999997</v>
      </c>
      <c r="F188" s="4">
        <f t="shared" si="70"/>
        <v>-12.110835470940803</v>
      </c>
      <c r="G188" s="69">
        <v>2.8400853</v>
      </c>
      <c r="H188" s="4">
        <f t="shared" si="71"/>
        <v>20.164034720371944</v>
      </c>
      <c r="I188" s="7">
        <v>3.17706095</v>
      </c>
      <c r="J188" s="4">
        <f t="shared" si="72"/>
        <v>11.864983421448638</v>
      </c>
      <c r="K188" s="7">
        <v>2.96405445</v>
      </c>
      <c r="L188" s="4">
        <f t="shared" si="73"/>
        <v>-6.704514120196532</v>
      </c>
      <c r="M188" s="7">
        <v>3.68133083</v>
      </c>
      <c r="N188" s="4">
        <f t="shared" si="74"/>
        <v>24.199163412804374</v>
      </c>
      <c r="O188" s="7">
        <v>3.8583505400000004</v>
      </c>
      <c r="P188" s="4">
        <f t="shared" si="75"/>
        <v>4.808579238720596</v>
      </c>
    </row>
    <row r="189" spans="1:16" ht="41.25" customHeight="1">
      <c r="A189" s="3" t="s">
        <v>3</v>
      </c>
      <c r="B189" s="7">
        <f>SUM(B181:B188)</f>
        <v>7279.81903424</v>
      </c>
      <c r="C189" s="7">
        <f>SUM(C181:C188)</f>
        <v>7437.64959918909</v>
      </c>
      <c r="D189" s="4">
        <f t="shared" si="76"/>
        <v>2.1680561591812513</v>
      </c>
      <c r="E189" s="7">
        <f>SUM(E181:E188)</f>
        <v>7237.95609344</v>
      </c>
      <c r="F189" s="4">
        <f t="shared" si="70"/>
        <v>-2.6849006945804783</v>
      </c>
      <c r="G189" s="7">
        <f>SUM(G181:G188)</f>
        <v>8484.05889786</v>
      </c>
      <c r="H189" s="4">
        <f t="shared" si="71"/>
        <v>17.21622497198326</v>
      </c>
      <c r="I189" s="7">
        <f>SUM(I181:I188)</f>
        <v>10955.493677186001</v>
      </c>
      <c r="J189" s="4">
        <f t="shared" si="72"/>
        <v>29.13033500921816</v>
      </c>
      <c r="K189" s="7">
        <f>SUM(K181:K188)</f>
        <v>12542.172561434998</v>
      </c>
      <c r="L189" s="4">
        <f t="shared" si="73"/>
        <v>14.482951941756284</v>
      </c>
      <c r="M189" s="7">
        <f>SUM(M181:M188)</f>
        <v>15037.897762689998</v>
      </c>
      <c r="N189" s="4">
        <f t="shared" si="74"/>
        <v>19.8986673882077</v>
      </c>
      <c r="O189" s="7">
        <f>SUM(O181:O188)</f>
        <v>12289.572361498998</v>
      </c>
      <c r="P189" s="4">
        <f t="shared" si="75"/>
        <v>-18.275994720550457</v>
      </c>
    </row>
    <row r="190" ht="41.25" customHeight="1">
      <c r="A190" s="1"/>
    </row>
    <row r="191" ht="41.25" customHeight="1">
      <c r="A191" s="1"/>
    </row>
    <row r="192" spans="1:16" ht="41.25" customHeight="1">
      <c r="A192" s="241" t="s">
        <v>215</v>
      </c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</row>
    <row r="193" spans="1:16" ht="39.75" customHeight="1">
      <c r="A193" s="241" t="s">
        <v>325</v>
      </c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</row>
    <row r="194" spans="1:16" ht="4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41.25" customHeight="1">
      <c r="B195" s="238" t="s">
        <v>0</v>
      </c>
      <c r="C195" s="238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</row>
    <row r="196" spans="1:16" ht="41.25" customHeight="1">
      <c r="A196" s="3" t="s">
        <v>1</v>
      </c>
      <c r="B196" s="3">
        <v>2550</v>
      </c>
      <c r="C196" s="3">
        <v>2551</v>
      </c>
      <c r="D196" s="4" t="s">
        <v>2</v>
      </c>
      <c r="E196" s="3">
        <v>2552</v>
      </c>
      <c r="F196" s="4" t="s">
        <v>2</v>
      </c>
      <c r="G196" s="3">
        <v>2553</v>
      </c>
      <c r="H196" s="4" t="s">
        <v>2</v>
      </c>
      <c r="I196" s="3">
        <v>2554</v>
      </c>
      <c r="J196" s="4" t="s">
        <v>2</v>
      </c>
      <c r="K196" s="3">
        <v>2555</v>
      </c>
      <c r="L196" s="4" t="s">
        <v>2</v>
      </c>
      <c r="M196" s="3">
        <v>2556</v>
      </c>
      <c r="N196" s="4" t="s">
        <v>2</v>
      </c>
      <c r="O196" s="3">
        <v>2557</v>
      </c>
      <c r="P196" s="4" t="s">
        <v>2</v>
      </c>
    </row>
    <row r="197" spans="1:16" ht="41.25" customHeight="1">
      <c r="A197" s="5" t="s">
        <v>4</v>
      </c>
      <c r="B197" s="7">
        <v>1090.5640210000001</v>
      </c>
      <c r="C197" s="7">
        <v>1053.5786692699999</v>
      </c>
      <c r="D197" s="4">
        <f>(C197-B197)/B197*100</f>
        <v>-3.3913966551075383</v>
      </c>
      <c r="E197" s="7">
        <v>1038.87431094</v>
      </c>
      <c r="F197" s="4">
        <f aca="true" t="shared" si="77" ref="F197:F205">(E197-C197)/C197*100</f>
        <v>-1.395658317588015</v>
      </c>
      <c r="G197" s="7">
        <v>1055.5312124900001</v>
      </c>
      <c r="H197" s="4">
        <f aca="true" t="shared" si="78" ref="H197:H205">(G197-E197)/E197*100</f>
        <v>1.6033606158697453</v>
      </c>
      <c r="I197" s="7">
        <v>1280.96269553</v>
      </c>
      <c r="J197" s="4">
        <f aca="true" t="shared" si="79" ref="J197:J205">(I197-G197)/G197*100</f>
        <v>21.357159349954852</v>
      </c>
      <c r="K197" s="7">
        <v>1742.3765227900003</v>
      </c>
      <c r="L197" s="4">
        <f aca="true" t="shared" si="80" ref="L197:L205">(K197-I197)/I197*100</f>
        <v>36.02086375115629</v>
      </c>
      <c r="M197" s="7">
        <v>1738.4367510099999</v>
      </c>
      <c r="N197" s="4">
        <f aca="true" t="shared" si="81" ref="N197:N205">(M197-K197)/K197*100</f>
        <v>-0.22611483387596676</v>
      </c>
      <c r="O197" s="7">
        <v>1566.9752658099999</v>
      </c>
      <c r="P197" s="4">
        <f aca="true" t="shared" si="82" ref="P197:P205">(O197-M197)/M197*100</f>
        <v>-9.862969423557342</v>
      </c>
    </row>
    <row r="198" spans="1:16" ht="41.25" customHeight="1">
      <c r="A198" s="5" t="s">
        <v>5</v>
      </c>
      <c r="B198" s="7">
        <v>1058.4682482800001</v>
      </c>
      <c r="C198" s="7">
        <v>1101.6940298700001</v>
      </c>
      <c r="D198" s="4">
        <f aca="true" t="shared" si="83" ref="D198:D205">(C198-B198)/B198*100</f>
        <v>4.083805221388685</v>
      </c>
      <c r="E198" s="7">
        <v>1144.5731408400002</v>
      </c>
      <c r="F198" s="4">
        <f t="shared" si="77"/>
        <v>3.892107046732366</v>
      </c>
      <c r="G198" s="7">
        <v>1320.65922067</v>
      </c>
      <c r="H198" s="4">
        <f t="shared" si="78"/>
        <v>15.384432287199273</v>
      </c>
      <c r="I198" s="7">
        <v>1621.95429728</v>
      </c>
      <c r="J198" s="4">
        <f t="shared" si="79"/>
        <v>22.813991065548787</v>
      </c>
      <c r="K198" s="7">
        <v>1663.1848191200002</v>
      </c>
      <c r="L198" s="4">
        <f t="shared" si="80"/>
        <v>2.5420273499162898</v>
      </c>
      <c r="M198" s="7">
        <v>1786.0058435300002</v>
      </c>
      <c r="N198" s="4">
        <f t="shared" si="81"/>
        <v>7.384688881118173</v>
      </c>
      <c r="O198" s="7">
        <v>1624.94027671</v>
      </c>
      <c r="P198" s="4">
        <f t="shared" si="82"/>
        <v>-9.018199319082726</v>
      </c>
    </row>
    <row r="199" spans="1:16" ht="41.25" customHeight="1">
      <c r="A199" s="5" t="s">
        <v>6</v>
      </c>
      <c r="B199" s="7">
        <v>0</v>
      </c>
      <c r="C199" s="7">
        <v>0</v>
      </c>
      <c r="D199" s="4" t="e">
        <f t="shared" si="83"/>
        <v>#DIV/0!</v>
      </c>
      <c r="E199" s="7">
        <v>0</v>
      </c>
      <c r="F199" s="4" t="e">
        <f t="shared" si="77"/>
        <v>#DIV/0!</v>
      </c>
      <c r="G199" s="7">
        <v>0</v>
      </c>
      <c r="H199" s="4" t="e">
        <f t="shared" si="78"/>
        <v>#DIV/0!</v>
      </c>
      <c r="I199" s="7">
        <v>0</v>
      </c>
      <c r="J199" s="4" t="e">
        <f t="shared" si="79"/>
        <v>#DIV/0!</v>
      </c>
      <c r="K199" s="7">
        <v>0</v>
      </c>
      <c r="L199" s="4" t="e">
        <f t="shared" si="80"/>
        <v>#DIV/0!</v>
      </c>
      <c r="M199" s="7">
        <v>0</v>
      </c>
      <c r="N199" s="4" t="e">
        <f t="shared" si="81"/>
        <v>#DIV/0!</v>
      </c>
      <c r="O199" s="7">
        <v>0</v>
      </c>
      <c r="P199" s="4" t="e">
        <f t="shared" si="82"/>
        <v>#DIV/0!</v>
      </c>
    </row>
    <row r="200" spans="1:16" ht="41.25" customHeight="1">
      <c r="A200" s="5" t="s">
        <v>7</v>
      </c>
      <c r="B200" s="7">
        <v>2233.5836054899996</v>
      </c>
      <c r="C200" s="7">
        <v>2580.37035442</v>
      </c>
      <c r="D200" s="4">
        <f t="shared" si="83"/>
        <v>15.52602499756989</v>
      </c>
      <c r="E200" s="7">
        <v>2630.89502801</v>
      </c>
      <c r="F200" s="4">
        <f t="shared" si="77"/>
        <v>1.9580396086730214</v>
      </c>
      <c r="G200" s="7">
        <v>2298.3346177999997</v>
      </c>
      <c r="H200" s="4">
        <f t="shared" si="78"/>
        <v>-12.640580740370613</v>
      </c>
      <c r="I200" s="7">
        <v>2521.4735677999997</v>
      </c>
      <c r="J200" s="4">
        <f t="shared" si="79"/>
        <v>9.708723363075476</v>
      </c>
      <c r="K200" s="7">
        <v>2933.7076744399997</v>
      </c>
      <c r="L200" s="4">
        <f t="shared" si="80"/>
        <v>16.34893626902766</v>
      </c>
      <c r="M200" s="7">
        <v>3419.7368908399994</v>
      </c>
      <c r="N200" s="4">
        <f t="shared" si="81"/>
        <v>16.567063604684996</v>
      </c>
      <c r="O200" s="7">
        <v>3780.03721206</v>
      </c>
      <c r="P200" s="4">
        <f t="shared" si="82"/>
        <v>10.535907665443203</v>
      </c>
    </row>
    <row r="201" spans="1:16" ht="41.25" customHeight="1">
      <c r="A201" s="5" t="s">
        <v>8</v>
      </c>
      <c r="B201" s="7">
        <v>22.369622980000003</v>
      </c>
      <c r="C201" s="7">
        <v>20.585643949999998</v>
      </c>
      <c r="D201" s="4">
        <f t="shared" si="83"/>
        <v>-7.975007140688092</v>
      </c>
      <c r="E201" s="7">
        <v>16.00908133</v>
      </c>
      <c r="F201" s="4">
        <f t="shared" si="77"/>
        <v>-22.231816653955086</v>
      </c>
      <c r="G201" s="7">
        <v>18.21472544</v>
      </c>
      <c r="H201" s="4">
        <f t="shared" si="78"/>
        <v>13.777455836062005</v>
      </c>
      <c r="I201" s="7">
        <v>13.33464751</v>
      </c>
      <c r="J201" s="4">
        <f t="shared" si="79"/>
        <v>-26.79193790801383</v>
      </c>
      <c r="K201" s="7">
        <v>20.55938257</v>
      </c>
      <c r="L201" s="4">
        <f t="shared" si="80"/>
        <v>54.180172776085634</v>
      </c>
      <c r="M201" s="7">
        <v>25.073302829999996</v>
      </c>
      <c r="N201" s="4">
        <f t="shared" si="81"/>
        <v>21.95552441631517</v>
      </c>
      <c r="O201" s="7">
        <v>22.030040679999995</v>
      </c>
      <c r="P201" s="4">
        <f t="shared" si="82"/>
        <v>-12.137460192754354</v>
      </c>
    </row>
    <row r="202" spans="1:16" ht="41.25" customHeight="1">
      <c r="A202" s="5" t="s">
        <v>9</v>
      </c>
      <c r="B202" s="7">
        <v>0</v>
      </c>
      <c r="C202" s="7">
        <v>0</v>
      </c>
      <c r="D202" s="4" t="e">
        <f t="shared" si="83"/>
        <v>#DIV/0!</v>
      </c>
      <c r="E202" s="7">
        <v>0</v>
      </c>
      <c r="F202" s="4" t="e">
        <f t="shared" si="77"/>
        <v>#DIV/0!</v>
      </c>
      <c r="G202" s="7">
        <v>0</v>
      </c>
      <c r="H202" s="4" t="e">
        <f t="shared" si="78"/>
        <v>#DIV/0!</v>
      </c>
      <c r="I202" s="7">
        <v>0</v>
      </c>
      <c r="J202" s="4" t="e">
        <f t="shared" si="79"/>
        <v>#DIV/0!</v>
      </c>
      <c r="K202" s="7">
        <v>0</v>
      </c>
      <c r="L202" s="4" t="e">
        <f t="shared" si="80"/>
        <v>#DIV/0!</v>
      </c>
      <c r="M202" s="7">
        <v>0</v>
      </c>
      <c r="N202" s="4" t="e">
        <f t="shared" si="81"/>
        <v>#DIV/0!</v>
      </c>
      <c r="O202" s="7">
        <v>0</v>
      </c>
      <c r="P202" s="4" t="e">
        <f t="shared" si="82"/>
        <v>#DIV/0!</v>
      </c>
    </row>
    <row r="203" spans="1:16" ht="41.25" customHeight="1">
      <c r="A203" s="5" t="s">
        <v>10</v>
      </c>
      <c r="B203" s="7">
        <v>12.44814431</v>
      </c>
      <c r="C203" s="7">
        <v>14.45521722</v>
      </c>
      <c r="D203" s="4">
        <f t="shared" si="83"/>
        <v>16.123470776183506</v>
      </c>
      <c r="E203" s="7">
        <v>13.270117200000001</v>
      </c>
      <c r="F203" s="4">
        <f t="shared" si="77"/>
        <v>-8.198424153462831</v>
      </c>
      <c r="G203" s="7">
        <v>12.926070840000001</v>
      </c>
      <c r="H203" s="4">
        <f t="shared" si="78"/>
        <v>-2.592639950459519</v>
      </c>
      <c r="I203" s="7">
        <v>90.10500446</v>
      </c>
      <c r="J203" s="4">
        <f t="shared" si="79"/>
        <v>597.0796120130191</v>
      </c>
      <c r="K203" s="7">
        <v>93.9047859</v>
      </c>
      <c r="L203" s="4">
        <f t="shared" si="80"/>
        <v>4.217059266321676</v>
      </c>
      <c r="M203" s="7">
        <v>53.01555761000001</v>
      </c>
      <c r="N203" s="4">
        <f t="shared" si="81"/>
        <v>-43.543284719847264</v>
      </c>
      <c r="O203" s="7">
        <v>30.208626759999998</v>
      </c>
      <c r="P203" s="4">
        <f t="shared" si="82"/>
        <v>-43.019317117770115</v>
      </c>
    </row>
    <row r="204" spans="1:16" ht="41.25" customHeight="1">
      <c r="A204" s="5" t="s">
        <v>11</v>
      </c>
      <c r="B204" s="7">
        <v>2.1787932</v>
      </c>
      <c r="C204" s="7">
        <v>2.10498</v>
      </c>
      <c r="D204" s="4">
        <f t="shared" si="83"/>
        <v>-3.387802018108007</v>
      </c>
      <c r="E204" s="69">
        <v>1.91421</v>
      </c>
      <c r="F204" s="4">
        <f t="shared" si="77"/>
        <v>-9.062793945785703</v>
      </c>
      <c r="G204" s="69">
        <v>2.2228346699999997</v>
      </c>
      <c r="H204" s="4">
        <f t="shared" si="78"/>
        <v>16.12282194743522</v>
      </c>
      <c r="I204" s="7">
        <v>2.44873402</v>
      </c>
      <c r="J204" s="4">
        <f t="shared" si="79"/>
        <v>10.162669902930755</v>
      </c>
      <c r="K204" s="7">
        <v>2.6460820000000003</v>
      </c>
      <c r="L204" s="4">
        <f t="shared" si="80"/>
        <v>8.059183986017413</v>
      </c>
      <c r="M204" s="7">
        <v>2.72214</v>
      </c>
      <c r="N204" s="4">
        <f t="shared" si="81"/>
        <v>2.8743629260166434</v>
      </c>
      <c r="O204" s="7">
        <v>2.7023697299999996</v>
      </c>
      <c r="P204" s="4">
        <f t="shared" si="82"/>
        <v>-0.726276752848877</v>
      </c>
    </row>
    <row r="205" spans="1:16" ht="41.25" customHeight="1">
      <c r="A205" s="3" t="s">
        <v>3</v>
      </c>
      <c r="B205" s="7">
        <f>SUM(B197:B204)</f>
        <v>4419.612435259999</v>
      </c>
      <c r="C205" s="7">
        <f>SUM(C197:C204)</f>
        <v>4772.78889473</v>
      </c>
      <c r="D205" s="4">
        <f t="shared" si="83"/>
        <v>7.99111833092722</v>
      </c>
      <c r="E205" s="7">
        <f>SUM(E197:E204)</f>
        <v>4845.53588832</v>
      </c>
      <c r="F205" s="4">
        <f t="shared" si="77"/>
        <v>1.5242030434307576</v>
      </c>
      <c r="G205" s="7">
        <f>SUM(G197:G204)</f>
        <v>4707.888681909999</v>
      </c>
      <c r="H205" s="4">
        <f t="shared" si="78"/>
        <v>-2.8407014122379053</v>
      </c>
      <c r="I205" s="7">
        <f>SUM(I197:I204)</f>
        <v>5530.2789465999995</v>
      </c>
      <c r="J205" s="4">
        <f t="shared" si="79"/>
        <v>17.468345584508498</v>
      </c>
      <c r="K205" s="7">
        <f>SUM(K197:K204)</f>
        <v>6456.37926682</v>
      </c>
      <c r="L205" s="4">
        <f t="shared" si="80"/>
        <v>16.745996524992012</v>
      </c>
      <c r="M205" s="7">
        <f>SUM(M197:M204)</f>
        <v>7024.990485819999</v>
      </c>
      <c r="N205" s="4">
        <f t="shared" si="81"/>
        <v>8.8069674271174</v>
      </c>
      <c r="O205" s="7">
        <f>SUM(O197:O204)</f>
        <v>7026.893791749999</v>
      </c>
      <c r="P205" s="4">
        <f t="shared" si="82"/>
        <v>0.02709335954036986</v>
      </c>
    </row>
    <row r="206" ht="41.25" customHeight="1">
      <c r="A206" s="1"/>
    </row>
    <row r="207" ht="41.25" customHeight="1">
      <c r="A207" s="1"/>
    </row>
    <row r="208" ht="41.25" customHeight="1">
      <c r="A208" s="1"/>
    </row>
    <row r="209" spans="1:16" ht="41.25" customHeight="1">
      <c r="A209" s="241" t="s">
        <v>216</v>
      </c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</row>
    <row r="210" spans="1:16" ht="41.25" customHeight="1">
      <c r="A210" s="241" t="s">
        <v>325</v>
      </c>
      <c r="B210" s="241"/>
      <c r="C210" s="241"/>
      <c r="D210" s="241"/>
      <c r="E210" s="241"/>
      <c r="F210" s="241"/>
      <c r="G210" s="241"/>
      <c r="H210" s="241"/>
      <c r="I210" s="241"/>
      <c r="J210" s="241"/>
      <c r="K210" s="241"/>
      <c r="L210" s="241"/>
      <c r="M210" s="241"/>
      <c r="N210" s="241"/>
      <c r="O210" s="241"/>
      <c r="P210" s="241"/>
    </row>
    <row r="211" spans="1:16" ht="4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41.25" customHeight="1">
      <c r="B212" s="238" t="s">
        <v>0</v>
      </c>
      <c r="C212" s="238"/>
      <c r="D212" s="238"/>
      <c r="E212" s="238"/>
      <c r="F212" s="238"/>
      <c r="G212" s="238"/>
      <c r="H212" s="238"/>
      <c r="I212" s="238"/>
      <c r="J212" s="238"/>
      <c r="K212" s="238"/>
      <c r="L212" s="238"/>
      <c r="M212" s="238"/>
      <c r="N212" s="238"/>
      <c r="O212" s="238"/>
      <c r="P212" s="238"/>
    </row>
    <row r="213" spans="1:16" ht="41.25" customHeight="1">
      <c r="A213" s="3" t="s">
        <v>1</v>
      </c>
      <c r="B213" s="3">
        <v>2550</v>
      </c>
      <c r="C213" s="3">
        <v>2551</v>
      </c>
      <c r="D213" s="4" t="s">
        <v>2</v>
      </c>
      <c r="E213" s="3">
        <v>2552</v>
      </c>
      <c r="F213" s="4" t="s">
        <v>2</v>
      </c>
      <c r="G213" s="3">
        <v>2553</v>
      </c>
      <c r="H213" s="4" t="s">
        <v>2</v>
      </c>
      <c r="I213" s="3">
        <v>2554</v>
      </c>
      <c r="J213" s="4" t="s">
        <v>2</v>
      </c>
      <c r="K213" s="3">
        <v>2555</v>
      </c>
      <c r="L213" s="4" t="s">
        <v>2</v>
      </c>
      <c r="M213" s="3">
        <v>2556</v>
      </c>
      <c r="N213" s="4" t="s">
        <v>2</v>
      </c>
      <c r="O213" s="3">
        <v>2557</v>
      </c>
      <c r="P213" s="4" t="s">
        <v>2</v>
      </c>
    </row>
    <row r="214" spans="1:16" ht="41.25" customHeight="1">
      <c r="A214" s="5" t="s">
        <v>4</v>
      </c>
      <c r="B214" s="7">
        <v>1691.0366054800002</v>
      </c>
      <c r="C214" s="7">
        <v>1911.0837886499996</v>
      </c>
      <c r="D214" s="4">
        <v>-3.3913966551075383</v>
      </c>
      <c r="E214" s="7">
        <v>2055.7050189099996</v>
      </c>
      <c r="F214" s="4">
        <f aca="true" t="shared" si="84" ref="F214:F222">(E214-C214)/C214*100</f>
        <v>7.56749814523628</v>
      </c>
      <c r="G214" s="7">
        <v>2162.3466244</v>
      </c>
      <c r="H214" s="4">
        <f aca="true" t="shared" si="85" ref="H214:H222">(G214-E214)/E214*100</f>
        <v>5.18759279707092</v>
      </c>
      <c r="I214" s="7">
        <v>2546.2731015000004</v>
      </c>
      <c r="J214" s="4">
        <f aca="true" t="shared" si="86" ref="J214:J222">(I214-G214)/G214*100</f>
        <v>17.75508481238667</v>
      </c>
      <c r="K214" s="7">
        <v>2824.00512313</v>
      </c>
      <c r="L214" s="4">
        <f aca="true" t="shared" si="87" ref="L214:L222">(K214-I214)/I214*100</f>
        <v>10.9073932983225</v>
      </c>
      <c r="M214" s="7">
        <v>3144.0515286899995</v>
      </c>
      <c r="N214" s="4">
        <f aca="true" t="shared" si="88" ref="N214:N222">(M214-K214)/K214*100</f>
        <v>11.333067455815186</v>
      </c>
      <c r="O214" s="7">
        <v>3085.02739346</v>
      </c>
      <c r="P214" s="4">
        <f aca="true" t="shared" si="89" ref="P214:P222">(O214-M214)/M214*100</f>
        <v>-1.877327222260651</v>
      </c>
    </row>
    <row r="215" spans="1:16" ht="41.25" customHeight="1">
      <c r="A215" s="5" t="s">
        <v>5</v>
      </c>
      <c r="B215" s="7">
        <v>6795.671179740001</v>
      </c>
      <c r="C215" s="7">
        <v>6708.26724086</v>
      </c>
      <c r="D215" s="4">
        <v>4.083805221388685</v>
      </c>
      <c r="E215" s="7">
        <v>6807.26911838</v>
      </c>
      <c r="F215" s="4">
        <f t="shared" si="84"/>
        <v>1.4758189255934833</v>
      </c>
      <c r="G215" s="7">
        <v>7500.5568442</v>
      </c>
      <c r="H215" s="4">
        <f t="shared" si="85"/>
        <v>10.18452060236734</v>
      </c>
      <c r="I215" s="7">
        <v>8449.818584589999</v>
      </c>
      <c r="J215" s="4">
        <f t="shared" si="86"/>
        <v>12.655883557819307</v>
      </c>
      <c r="K215" s="7">
        <v>7842.11316153</v>
      </c>
      <c r="L215" s="4">
        <f t="shared" si="87"/>
        <v>-7.1919345602079074</v>
      </c>
      <c r="M215" s="7">
        <v>9334.247592400001</v>
      </c>
      <c r="N215" s="4">
        <f t="shared" si="88"/>
        <v>19.02719841113444</v>
      </c>
      <c r="O215" s="7">
        <v>9737.4063427</v>
      </c>
      <c r="P215" s="4">
        <f t="shared" si="89"/>
        <v>4.319134952326027</v>
      </c>
    </row>
    <row r="216" spans="1:16" ht="41.25" customHeight="1">
      <c r="A216" s="5" t="s">
        <v>6</v>
      </c>
      <c r="B216" s="7">
        <v>0</v>
      </c>
      <c r="C216" s="7">
        <v>0.00684182</v>
      </c>
      <c r="D216" s="4" t="e">
        <v>#DIV/0!</v>
      </c>
      <c r="E216" s="7">
        <v>0</v>
      </c>
      <c r="F216" s="4">
        <f t="shared" si="84"/>
        <v>-100</v>
      </c>
      <c r="G216" s="7">
        <v>0</v>
      </c>
      <c r="H216" s="4" t="e">
        <f t="shared" si="85"/>
        <v>#DIV/0!</v>
      </c>
      <c r="I216" s="7">
        <v>0.00684182</v>
      </c>
      <c r="J216" s="4" t="e">
        <f t="shared" si="86"/>
        <v>#DIV/0!</v>
      </c>
      <c r="K216" s="7">
        <v>0</v>
      </c>
      <c r="L216" s="4">
        <f t="shared" si="87"/>
        <v>-100</v>
      </c>
      <c r="M216" s="7">
        <v>0</v>
      </c>
      <c r="N216" s="4" t="e">
        <f t="shared" si="88"/>
        <v>#DIV/0!</v>
      </c>
      <c r="O216" s="7">
        <v>0</v>
      </c>
      <c r="P216" s="4" t="e">
        <f t="shared" si="89"/>
        <v>#DIV/0!</v>
      </c>
    </row>
    <row r="217" spans="1:16" ht="41.25" customHeight="1">
      <c r="A217" s="5" t="s">
        <v>7</v>
      </c>
      <c r="B217" s="7">
        <v>3266.3989012399998</v>
      </c>
      <c r="C217" s="7">
        <v>3412.6948333849996</v>
      </c>
      <c r="D217" s="4">
        <v>15.52602499756989</v>
      </c>
      <c r="E217" s="7">
        <v>3355.6519317</v>
      </c>
      <c r="F217" s="4">
        <f t="shared" si="84"/>
        <v>-1.671491430378479</v>
      </c>
      <c r="G217" s="7">
        <v>4121.04804005</v>
      </c>
      <c r="H217" s="4">
        <f t="shared" si="85"/>
        <v>22.80916268816486</v>
      </c>
      <c r="I217" s="7">
        <v>4942.3942257300005</v>
      </c>
      <c r="J217" s="4">
        <f t="shared" si="86"/>
        <v>19.930517132967836</v>
      </c>
      <c r="K217" s="7">
        <v>5122.54181993</v>
      </c>
      <c r="L217" s="4">
        <f t="shared" si="87"/>
        <v>3.6449458698004125</v>
      </c>
      <c r="M217" s="7">
        <v>6050.85337934</v>
      </c>
      <c r="N217" s="4">
        <f t="shared" si="88"/>
        <v>18.122088448322035</v>
      </c>
      <c r="O217" s="7">
        <v>6574.900292989999</v>
      </c>
      <c r="P217" s="4">
        <f t="shared" si="89"/>
        <v>8.660710825340795</v>
      </c>
    </row>
    <row r="218" spans="1:16" ht="41.25" customHeight="1">
      <c r="A218" s="5" t="s">
        <v>8</v>
      </c>
      <c r="B218" s="7">
        <v>69.16404476</v>
      </c>
      <c r="C218" s="7">
        <v>50.81932264454546</v>
      </c>
      <c r="D218" s="4">
        <v>-7.975007140688092</v>
      </c>
      <c r="E218" s="7">
        <v>47.597068979999996</v>
      </c>
      <c r="F218" s="4">
        <f t="shared" si="84"/>
        <v>-6.340607266813529</v>
      </c>
      <c r="G218" s="7">
        <v>37.939032940000004</v>
      </c>
      <c r="H218" s="4">
        <f t="shared" si="85"/>
        <v>-20.29124113515948</v>
      </c>
      <c r="I218" s="7">
        <v>39.15046563</v>
      </c>
      <c r="J218" s="4">
        <f t="shared" si="86"/>
        <v>3.1931037670777145</v>
      </c>
      <c r="K218" s="7">
        <v>42.5258831</v>
      </c>
      <c r="L218" s="4">
        <f t="shared" si="87"/>
        <v>8.62165344826322</v>
      </c>
      <c r="M218" s="7">
        <v>51.59054909999999</v>
      </c>
      <c r="N218" s="4">
        <f t="shared" si="88"/>
        <v>21.315644354014573</v>
      </c>
      <c r="O218" s="7">
        <v>54.68572898</v>
      </c>
      <c r="P218" s="4">
        <f t="shared" si="89"/>
        <v>5.9995094721719315</v>
      </c>
    </row>
    <row r="219" spans="1:16" ht="41.25" customHeight="1">
      <c r="A219" s="5" t="s">
        <v>9</v>
      </c>
      <c r="B219" s="7">
        <v>0</v>
      </c>
      <c r="C219" s="7">
        <v>0</v>
      </c>
      <c r="D219" s="4" t="e">
        <v>#DIV/0!</v>
      </c>
      <c r="E219" s="7">
        <v>0</v>
      </c>
      <c r="F219" s="4" t="e">
        <f t="shared" si="84"/>
        <v>#DIV/0!</v>
      </c>
      <c r="G219" s="7">
        <v>0</v>
      </c>
      <c r="H219" s="4" t="e">
        <f t="shared" si="85"/>
        <v>#DIV/0!</v>
      </c>
      <c r="I219" s="7">
        <v>0</v>
      </c>
      <c r="J219" s="4" t="e">
        <f t="shared" si="86"/>
        <v>#DIV/0!</v>
      </c>
      <c r="K219" s="7">
        <v>0</v>
      </c>
      <c r="L219" s="4" t="e">
        <f t="shared" si="87"/>
        <v>#DIV/0!</v>
      </c>
      <c r="M219" s="7">
        <v>0</v>
      </c>
      <c r="N219" s="4" t="e">
        <f t="shared" si="88"/>
        <v>#DIV/0!</v>
      </c>
      <c r="O219" s="7">
        <v>0</v>
      </c>
      <c r="P219" s="4" t="e">
        <f t="shared" si="89"/>
        <v>#DIV/0!</v>
      </c>
    </row>
    <row r="220" spans="1:16" ht="41.25" customHeight="1">
      <c r="A220" s="5" t="s">
        <v>10</v>
      </c>
      <c r="B220" s="7">
        <v>32.60452116</v>
      </c>
      <c r="C220" s="7">
        <v>57.85742271000001</v>
      </c>
      <c r="D220" s="4">
        <v>16.123470776183506</v>
      </c>
      <c r="E220" s="7">
        <v>31.451274169999998</v>
      </c>
      <c r="F220" s="4">
        <f t="shared" si="84"/>
        <v>-45.640035976638835</v>
      </c>
      <c r="G220" s="7">
        <v>40.30862088</v>
      </c>
      <c r="H220" s="4">
        <f t="shared" si="85"/>
        <v>28.1621236142116</v>
      </c>
      <c r="I220" s="7">
        <v>42.09848755</v>
      </c>
      <c r="J220" s="4">
        <f t="shared" si="86"/>
        <v>4.440406620034186</v>
      </c>
      <c r="K220" s="7">
        <v>33.24850198</v>
      </c>
      <c r="L220" s="4">
        <f t="shared" si="87"/>
        <v>-21.022098619312516</v>
      </c>
      <c r="M220" s="7">
        <v>38.34474221</v>
      </c>
      <c r="N220" s="4">
        <f t="shared" si="88"/>
        <v>15.327728849454767</v>
      </c>
      <c r="O220" s="7">
        <v>39.02609832</v>
      </c>
      <c r="P220" s="4">
        <f t="shared" si="89"/>
        <v>1.7769218691534476</v>
      </c>
    </row>
    <row r="221" spans="1:16" ht="41.25" customHeight="1">
      <c r="A221" s="5" t="s">
        <v>11</v>
      </c>
      <c r="B221" s="7">
        <v>3.95325769</v>
      </c>
      <c r="C221" s="7">
        <v>4.65214424</v>
      </c>
      <c r="D221" s="4">
        <v>-3.387802018108007</v>
      </c>
      <c r="E221" s="7">
        <v>4.41580795</v>
      </c>
      <c r="F221" s="4">
        <f t="shared" si="84"/>
        <v>-5.080158262676751</v>
      </c>
      <c r="G221" s="7">
        <v>4.75389785</v>
      </c>
      <c r="H221" s="4">
        <f t="shared" si="85"/>
        <v>7.656354257888431</v>
      </c>
      <c r="I221" s="7">
        <v>5.40157045</v>
      </c>
      <c r="J221" s="4">
        <f t="shared" si="86"/>
        <v>13.624032750304046</v>
      </c>
      <c r="K221" s="7">
        <v>5.57086745</v>
      </c>
      <c r="L221" s="4">
        <f t="shared" si="87"/>
        <v>3.1342181235458915</v>
      </c>
      <c r="M221" s="7">
        <v>5.7755610200000005</v>
      </c>
      <c r="N221" s="4">
        <f t="shared" si="88"/>
        <v>3.6743572134354188</v>
      </c>
      <c r="O221" s="7">
        <v>7.27106646</v>
      </c>
      <c r="P221" s="4">
        <f t="shared" si="89"/>
        <v>25.89368261925141</v>
      </c>
    </row>
    <row r="222" spans="1:16" ht="41.25" customHeight="1">
      <c r="A222" s="3" t="s">
        <v>3</v>
      </c>
      <c r="B222" s="7">
        <f>SUM(B214:B221)</f>
        <v>11858.828510070001</v>
      </c>
      <c r="C222" s="7">
        <f>SUM(C214:C221)</f>
        <v>12145.381594309547</v>
      </c>
      <c r="D222" s="4">
        <v>7.99111833092722</v>
      </c>
      <c r="E222" s="7">
        <f>SUM(E214:E221)</f>
        <v>12302.090220089998</v>
      </c>
      <c r="F222" s="4">
        <f t="shared" si="84"/>
        <v>1.2902733813968732</v>
      </c>
      <c r="G222" s="7">
        <f>SUM(G214:G221)</f>
        <v>13866.95306032</v>
      </c>
      <c r="H222" s="4">
        <f t="shared" si="85"/>
        <v>12.7203004711711</v>
      </c>
      <c r="I222" s="7">
        <f>SUM(I214:I221)</f>
        <v>16025.14327727</v>
      </c>
      <c r="J222" s="4">
        <f t="shared" si="86"/>
        <v>15.563550316800434</v>
      </c>
      <c r="K222" s="7">
        <f>SUM(K214:K221)</f>
        <v>15870.00535712</v>
      </c>
      <c r="L222" s="4">
        <f t="shared" si="87"/>
        <v>-0.9680906901471973</v>
      </c>
      <c r="M222" s="7">
        <f>SUM(M214:M221)</f>
        <v>18624.86335276</v>
      </c>
      <c r="N222" s="4">
        <f t="shared" si="88"/>
        <v>17.35889770449287</v>
      </c>
      <c r="O222" s="7">
        <f>SUM(O214:O221)</f>
        <v>19498.31692291</v>
      </c>
      <c r="P222" s="4">
        <f t="shared" si="89"/>
        <v>4.689718005477677</v>
      </c>
    </row>
    <row r="223" ht="41.25" customHeight="1">
      <c r="A223" s="1"/>
    </row>
    <row r="224" ht="41.25" customHeight="1">
      <c r="A224" s="1"/>
    </row>
    <row r="225" ht="41.25" customHeight="1">
      <c r="A225" s="1"/>
    </row>
    <row r="226" spans="1:16" ht="41.25" customHeight="1">
      <c r="A226" s="241" t="s">
        <v>126</v>
      </c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</row>
    <row r="227" spans="1:16" ht="41.25" customHeight="1">
      <c r="A227" s="241" t="s">
        <v>325</v>
      </c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</row>
    <row r="228" spans="1:16" ht="4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41.25" customHeight="1">
      <c r="B229" s="238" t="s">
        <v>0</v>
      </c>
      <c r="C229" s="238"/>
      <c r="D229" s="238"/>
      <c r="E229" s="238"/>
      <c r="F229" s="238"/>
      <c r="G229" s="238"/>
      <c r="H229" s="238"/>
      <c r="I229" s="238"/>
      <c r="J229" s="238"/>
      <c r="K229" s="238"/>
      <c r="L229" s="238"/>
      <c r="M229" s="238"/>
      <c r="N229" s="238"/>
      <c r="O229" s="238"/>
      <c r="P229" s="238"/>
    </row>
    <row r="230" spans="1:16" ht="41.25" customHeight="1">
      <c r="A230" s="3" t="s">
        <v>1</v>
      </c>
      <c r="B230" s="3">
        <v>2550</v>
      </c>
      <c r="C230" s="3">
        <v>2551</v>
      </c>
      <c r="D230" s="4" t="s">
        <v>2</v>
      </c>
      <c r="E230" s="3">
        <v>2552</v>
      </c>
      <c r="F230" s="4" t="s">
        <v>2</v>
      </c>
      <c r="G230" s="3">
        <v>2553</v>
      </c>
      <c r="H230" s="4" t="s">
        <v>2</v>
      </c>
      <c r="I230" s="3">
        <v>2554</v>
      </c>
      <c r="J230" s="4" t="s">
        <v>2</v>
      </c>
      <c r="K230" s="3">
        <v>2555</v>
      </c>
      <c r="L230" s="4" t="s">
        <v>2</v>
      </c>
      <c r="M230" s="3">
        <v>2556</v>
      </c>
      <c r="N230" s="4" t="s">
        <v>2</v>
      </c>
      <c r="O230" s="3">
        <v>2557</v>
      </c>
      <c r="P230" s="4" t="s">
        <v>2</v>
      </c>
    </row>
    <row r="231" spans="1:16" ht="41.25" customHeight="1">
      <c r="A231" s="61" t="s">
        <v>4</v>
      </c>
      <c r="B231" s="70">
        <f aca="true" t="shared" si="90" ref="B231:C238">B24+B41+B57+B74+B90+B110+B127+B145+B162+B181+B197+B214</f>
        <v>31949.789480743002</v>
      </c>
      <c r="C231" s="7">
        <f t="shared" si="90"/>
        <v>34045.235862819995</v>
      </c>
      <c r="D231" s="4">
        <f>(C231-B231)/B231*100</f>
        <v>6.558560842286533</v>
      </c>
      <c r="E231" s="7">
        <f aca="true" t="shared" si="91" ref="E231:E238">E24+E41+E57+E74+E90+E110+E127+E145+E162+E181+E197+E214</f>
        <v>34306.27737966</v>
      </c>
      <c r="F231" s="4">
        <f aca="true" t="shared" si="92" ref="F231:F239">(E231-C231)/C231*100</f>
        <v>0.7667490332328234</v>
      </c>
      <c r="G231" s="7">
        <f aca="true" t="shared" si="93" ref="G231:G238">G24+G41+G57+G74+G90+G110+G127+G145+G162+G181+G197+G214</f>
        <v>36552.304373658</v>
      </c>
      <c r="H231" s="4">
        <f aca="true" t="shared" si="94" ref="H231:H239">(G231-E231)/E231*100</f>
        <v>6.546985466075826</v>
      </c>
      <c r="I231" s="7">
        <f aca="true" t="shared" si="95" ref="I231:I238">I24+I41+I57+I74+I90+I110+I127+I145+I162+I181+I197+I214</f>
        <v>41918.210535996</v>
      </c>
      <c r="J231" s="4">
        <f aca="true" t="shared" si="96" ref="J231:J239">(I231-G231)/G231*100</f>
        <v>14.680076275040602</v>
      </c>
      <c r="K231" s="7">
        <f aca="true" t="shared" si="97" ref="K231:K238">K24+K41+K57+K74+K90+K110+K127+K145+K162+K181+K197+K214</f>
        <v>47882.83601252061</v>
      </c>
      <c r="L231" s="4">
        <f aca="true" t="shared" si="98" ref="L231:L239">(K231-I231)/I231*100</f>
        <v>14.229198718782785</v>
      </c>
      <c r="M231" s="30">
        <f aca="true" t="shared" si="99" ref="M231:O238">M24+M41+M57+M74+M90+M110+M127+M145+M162+M181+M197+M214</f>
        <v>52701.583584948996</v>
      </c>
      <c r="N231" s="4">
        <f aca="true" t="shared" si="100" ref="N231:N239">(M231-K231)/K231*100</f>
        <v>10.063621902362591</v>
      </c>
      <c r="O231" s="7">
        <f t="shared" si="99"/>
        <v>52830.15500727898</v>
      </c>
      <c r="P231" s="4">
        <f aca="true" t="shared" si="101" ref="P231:P239">(O231-M231)/M231*100</f>
        <v>0.2439612125179214</v>
      </c>
    </row>
    <row r="232" spans="1:16" ht="41.25" customHeight="1">
      <c r="A232" s="61" t="s">
        <v>5</v>
      </c>
      <c r="B232" s="70">
        <f t="shared" si="90"/>
        <v>68640.38215753001</v>
      </c>
      <c r="C232" s="7">
        <f t="shared" si="90"/>
        <v>80700.96669131001</v>
      </c>
      <c r="D232" s="4">
        <f aca="true" t="shared" si="102" ref="D232:D239">(C232-B232)/B232*100</f>
        <v>17.570683837541722</v>
      </c>
      <c r="E232" s="7">
        <f t="shared" si="91"/>
        <v>76214.70061982001</v>
      </c>
      <c r="F232" s="4">
        <f t="shared" si="92"/>
        <v>-5.559123087893673</v>
      </c>
      <c r="G232" s="7">
        <f t="shared" si="93"/>
        <v>83305.09729478002</v>
      </c>
      <c r="H232" s="4">
        <f t="shared" si="94"/>
        <v>9.30318772795404</v>
      </c>
      <c r="I232" s="7">
        <f t="shared" si="95"/>
        <v>106395.57766404</v>
      </c>
      <c r="J232" s="4">
        <f t="shared" si="96"/>
        <v>27.717968190533348</v>
      </c>
      <c r="K232" s="7">
        <f t="shared" si="97"/>
        <v>109266.2702038</v>
      </c>
      <c r="L232" s="4">
        <f t="shared" si="98"/>
        <v>2.6981314475538083</v>
      </c>
      <c r="M232" s="30">
        <f t="shared" si="99"/>
        <v>116608.95620823701</v>
      </c>
      <c r="N232" s="4">
        <f t="shared" si="100"/>
        <v>6.719993270330968</v>
      </c>
      <c r="O232" s="7">
        <f t="shared" si="99"/>
        <v>120413.90564509001</v>
      </c>
      <c r="P232" s="4">
        <f t="shared" si="101"/>
        <v>3.262999310325896</v>
      </c>
    </row>
    <row r="233" spans="1:16" ht="41.25" customHeight="1">
      <c r="A233" s="61" t="s">
        <v>6</v>
      </c>
      <c r="B233" s="70">
        <f t="shared" si="90"/>
        <v>0.29920549</v>
      </c>
      <c r="C233" s="7">
        <f t="shared" si="90"/>
        <v>0.961479756</v>
      </c>
      <c r="D233" s="4">
        <f t="shared" si="102"/>
        <v>221.34428950484835</v>
      </c>
      <c r="E233" s="7">
        <f t="shared" si="91"/>
        <v>0.09013275</v>
      </c>
      <c r="F233" s="4">
        <f t="shared" si="92"/>
        <v>-90.62562165895461</v>
      </c>
      <c r="G233" s="7">
        <f t="shared" si="93"/>
        <v>0.26674466</v>
      </c>
      <c r="H233" s="4">
        <f t="shared" si="94"/>
        <v>195.94643456457285</v>
      </c>
      <c r="I233" s="7">
        <f t="shared" si="95"/>
        <v>0.33006873000000003</v>
      </c>
      <c r="J233" s="4">
        <f t="shared" si="96"/>
        <v>23.739583015457555</v>
      </c>
      <c r="K233" s="7">
        <f t="shared" si="97"/>
        <v>0.62294488</v>
      </c>
      <c r="L233" s="4">
        <f t="shared" si="98"/>
        <v>88.7318680566923</v>
      </c>
      <c r="M233" s="30">
        <f t="shared" si="99"/>
        <v>0.56240777</v>
      </c>
      <c r="N233" s="4">
        <f t="shared" si="100"/>
        <v>-9.717891894383987</v>
      </c>
      <c r="O233" s="7">
        <f t="shared" si="99"/>
        <v>0.02236703</v>
      </c>
      <c r="P233" s="4">
        <f t="shared" si="101"/>
        <v>-96.0229870223877</v>
      </c>
    </row>
    <row r="234" spans="1:16" ht="41.25" customHeight="1">
      <c r="A234" s="61" t="s">
        <v>7</v>
      </c>
      <c r="B234" s="70">
        <f t="shared" si="90"/>
        <v>49032.997252233</v>
      </c>
      <c r="C234" s="7">
        <f t="shared" si="90"/>
        <v>53093.647292363996</v>
      </c>
      <c r="D234" s="4">
        <f t="shared" si="102"/>
        <v>8.281464050101633</v>
      </c>
      <c r="E234" s="7">
        <f t="shared" si="91"/>
        <v>53950.2051476</v>
      </c>
      <c r="F234" s="4">
        <f t="shared" si="92"/>
        <v>1.6132963149419828</v>
      </c>
      <c r="G234" s="7">
        <f t="shared" si="93"/>
        <v>58726.1139387</v>
      </c>
      <c r="H234" s="4">
        <f t="shared" si="94"/>
        <v>8.852438610814923</v>
      </c>
      <c r="I234" s="7">
        <f t="shared" si="95"/>
        <v>63988.436552021405</v>
      </c>
      <c r="J234" s="4">
        <f t="shared" si="96"/>
        <v>8.960788072601513</v>
      </c>
      <c r="K234" s="7">
        <f t="shared" si="97"/>
        <v>68855.93212759</v>
      </c>
      <c r="L234" s="4">
        <f t="shared" si="98"/>
        <v>7.606836231435992</v>
      </c>
      <c r="M234" s="30">
        <f t="shared" si="99"/>
        <v>76083.45096325998</v>
      </c>
      <c r="N234" s="4">
        <f t="shared" si="100"/>
        <v>10.496581212897375</v>
      </c>
      <c r="O234" s="7">
        <f t="shared" si="99"/>
        <v>82010.1595271</v>
      </c>
      <c r="P234" s="4">
        <f t="shared" si="101"/>
        <v>7.7897472956398515</v>
      </c>
    </row>
    <row r="235" spans="1:16" ht="41.25" customHeight="1">
      <c r="A235" s="61" t="s">
        <v>8</v>
      </c>
      <c r="B235" s="70">
        <f t="shared" si="90"/>
        <v>2356.8844355199994</v>
      </c>
      <c r="C235" s="7">
        <f t="shared" si="90"/>
        <v>2139.6310436827275</v>
      </c>
      <c r="D235" s="4">
        <f t="shared" si="102"/>
        <v>-9.217821144011216</v>
      </c>
      <c r="E235" s="7">
        <f t="shared" si="91"/>
        <v>2157.09162882</v>
      </c>
      <c r="F235" s="4">
        <f t="shared" si="92"/>
        <v>0.8160558891134548</v>
      </c>
      <c r="G235" s="7">
        <f t="shared" si="93"/>
        <v>2065.21295486</v>
      </c>
      <c r="H235" s="4">
        <f t="shared" si="94"/>
        <v>-4.259377428962564</v>
      </c>
      <c r="I235" s="7">
        <f t="shared" si="95"/>
        <v>2878.965867513001</v>
      </c>
      <c r="J235" s="4">
        <f t="shared" si="96"/>
        <v>39.402857256827765</v>
      </c>
      <c r="K235" s="7">
        <f t="shared" si="97"/>
        <v>3474.76527863</v>
      </c>
      <c r="L235" s="4">
        <f t="shared" si="98"/>
        <v>20.694910552436713</v>
      </c>
      <c r="M235" s="30">
        <f t="shared" si="99"/>
        <v>3754.15344227</v>
      </c>
      <c r="N235" s="4">
        <f t="shared" si="100"/>
        <v>8.040490255795202</v>
      </c>
      <c r="O235" s="7">
        <f t="shared" si="99"/>
        <v>3917.75395152</v>
      </c>
      <c r="P235" s="4">
        <f t="shared" si="101"/>
        <v>4.357853555156677</v>
      </c>
    </row>
    <row r="236" spans="1:16" ht="41.25" customHeight="1">
      <c r="A236" s="61" t="s">
        <v>9</v>
      </c>
      <c r="B236" s="7">
        <f t="shared" si="90"/>
        <v>0</v>
      </c>
      <c r="C236" s="7">
        <f t="shared" si="90"/>
        <v>0</v>
      </c>
      <c r="D236" s="4" t="e">
        <f t="shared" si="102"/>
        <v>#DIV/0!</v>
      </c>
      <c r="E236" s="7">
        <f t="shared" si="91"/>
        <v>0</v>
      </c>
      <c r="F236" s="4" t="e">
        <f t="shared" si="92"/>
        <v>#DIV/0!</v>
      </c>
      <c r="G236" s="7">
        <f t="shared" si="93"/>
        <v>0</v>
      </c>
      <c r="H236" s="4" t="e">
        <f t="shared" si="94"/>
        <v>#DIV/0!</v>
      </c>
      <c r="I236" s="7">
        <f t="shared" si="95"/>
        <v>0</v>
      </c>
      <c r="J236" s="4" t="e">
        <f t="shared" si="96"/>
        <v>#DIV/0!</v>
      </c>
      <c r="K236" s="7">
        <f t="shared" si="97"/>
        <v>0</v>
      </c>
      <c r="L236" s="4" t="e">
        <f t="shared" si="98"/>
        <v>#DIV/0!</v>
      </c>
      <c r="M236" s="30">
        <f t="shared" si="99"/>
        <v>0</v>
      </c>
      <c r="N236" s="4" t="e">
        <f t="shared" si="100"/>
        <v>#DIV/0!</v>
      </c>
      <c r="O236" s="7">
        <f t="shared" si="99"/>
        <v>0</v>
      </c>
      <c r="P236" s="4" t="e">
        <f t="shared" si="101"/>
        <v>#DIV/0!</v>
      </c>
    </row>
    <row r="237" spans="1:16" ht="41.25" customHeight="1">
      <c r="A237" s="61" t="s">
        <v>10</v>
      </c>
      <c r="B237" s="70">
        <f t="shared" si="90"/>
        <v>701.4582669600001</v>
      </c>
      <c r="C237" s="7">
        <f t="shared" si="90"/>
        <v>730.8311925999999</v>
      </c>
      <c r="D237" s="4">
        <f t="shared" si="102"/>
        <v>4.187408862867503</v>
      </c>
      <c r="E237" s="7">
        <f t="shared" si="91"/>
        <v>670.0681003399999</v>
      </c>
      <c r="F237" s="4">
        <f t="shared" si="92"/>
        <v>-8.314244503416672</v>
      </c>
      <c r="G237" s="7">
        <f t="shared" si="93"/>
        <v>711.83290472</v>
      </c>
      <c r="H237" s="4">
        <f t="shared" si="94"/>
        <v>6.232919364286732</v>
      </c>
      <c r="I237" s="7">
        <f t="shared" si="95"/>
        <v>1009.2417024099999</v>
      </c>
      <c r="J237" s="4">
        <f t="shared" si="96"/>
        <v>41.780703830625235</v>
      </c>
      <c r="K237" s="7">
        <f t="shared" si="97"/>
        <v>952.9052394</v>
      </c>
      <c r="L237" s="4">
        <f t="shared" si="98"/>
        <v>-5.582058576798032</v>
      </c>
      <c r="M237" s="30">
        <f t="shared" si="99"/>
        <v>1239.59542745</v>
      </c>
      <c r="N237" s="4">
        <f t="shared" si="100"/>
        <v>30.085907412001994</v>
      </c>
      <c r="O237" s="7">
        <f t="shared" si="99"/>
        <v>1160.9844889100002</v>
      </c>
      <c r="P237" s="4">
        <f t="shared" si="101"/>
        <v>-6.341660899936693</v>
      </c>
    </row>
    <row r="238" spans="1:16" ht="41.25" customHeight="1">
      <c r="A238" s="61" t="s">
        <v>11</v>
      </c>
      <c r="B238" s="70">
        <f t="shared" si="90"/>
        <v>29.614399530000004</v>
      </c>
      <c r="C238" s="7">
        <f t="shared" si="90"/>
        <v>29.600781840000003</v>
      </c>
      <c r="D238" s="4">
        <f t="shared" si="102"/>
        <v>-0.045983339916128414</v>
      </c>
      <c r="E238" s="7">
        <f t="shared" si="91"/>
        <v>27.356852169999996</v>
      </c>
      <c r="F238" s="4">
        <f t="shared" si="92"/>
        <v>-7.580643248306873</v>
      </c>
      <c r="G238" s="7">
        <f t="shared" si="93"/>
        <v>30.568378130000003</v>
      </c>
      <c r="H238" s="4">
        <f t="shared" si="94"/>
        <v>11.739384122277862</v>
      </c>
      <c r="I238" s="7">
        <f t="shared" si="95"/>
        <v>34.49233394</v>
      </c>
      <c r="J238" s="4">
        <f t="shared" si="96"/>
        <v>12.836650323129192</v>
      </c>
      <c r="K238" s="7">
        <f t="shared" si="97"/>
        <v>35.06653822</v>
      </c>
      <c r="L238" s="4">
        <f t="shared" si="98"/>
        <v>1.6647301426422303</v>
      </c>
      <c r="M238" s="30">
        <f t="shared" si="99"/>
        <v>38.57248242</v>
      </c>
      <c r="N238" s="4">
        <f t="shared" si="100"/>
        <v>9.997976355705413</v>
      </c>
      <c r="O238" s="7">
        <f t="shared" si="99"/>
        <v>41.30555257</v>
      </c>
      <c r="P238" s="4">
        <f t="shared" si="101"/>
        <v>7.085543834697283</v>
      </c>
    </row>
    <row r="239" spans="1:16" ht="41.25" customHeight="1">
      <c r="A239" s="3" t="s">
        <v>3</v>
      </c>
      <c r="B239" s="7">
        <f>SUM(B231:B238)</f>
        <v>152711.425198006</v>
      </c>
      <c r="C239" s="7">
        <f>SUM(C231:C238)</f>
        <v>170740.8743443727</v>
      </c>
      <c r="D239" s="4">
        <f t="shared" si="102"/>
        <v>11.806221520747172</v>
      </c>
      <c r="E239" s="7">
        <f>SUM(E231:E238)</f>
        <v>167325.78986115998</v>
      </c>
      <c r="F239" s="4">
        <f t="shared" si="92"/>
        <v>-2.0001563751657616</v>
      </c>
      <c r="G239" s="7">
        <f>SUM(G231:G238)</f>
        <v>181391.39658950805</v>
      </c>
      <c r="H239" s="4">
        <f t="shared" si="94"/>
        <v>8.406120024904187</v>
      </c>
      <c r="I239" s="7">
        <f>SUM(I231:I238)</f>
        <v>216225.2547246504</v>
      </c>
      <c r="J239" s="4">
        <f t="shared" si="96"/>
        <v>19.20369917762528</v>
      </c>
      <c r="K239" s="7">
        <f>SUM(K231:K238)</f>
        <v>230468.39834504056</v>
      </c>
      <c r="L239" s="4">
        <f t="shared" si="98"/>
        <v>6.587178559936453</v>
      </c>
      <c r="M239" s="30">
        <f>SUM(M231:M238)</f>
        <v>250426.87451635598</v>
      </c>
      <c r="N239" s="4">
        <f t="shared" si="100"/>
        <v>8.659962196394073</v>
      </c>
      <c r="O239" s="7">
        <f>SUM(O231:O238)</f>
        <v>260374.286539499</v>
      </c>
      <c r="P239" s="4">
        <f t="shared" si="101"/>
        <v>3.9721823156377485</v>
      </c>
    </row>
  </sheetData>
  <sheetProtection/>
  <mergeCells count="41">
    <mergeCell ref="B125:P125"/>
    <mergeCell ref="A1:P1"/>
    <mergeCell ref="A2:P2"/>
    <mergeCell ref="A20:P20"/>
    <mergeCell ref="A21:P21"/>
    <mergeCell ref="B4:P4"/>
    <mergeCell ref="A53:P53"/>
    <mergeCell ref="A70:P70"/>
    <mergeCell ref="A69:P69"/>
    <mergeCell ref="A105:P105"/>
    <mergeCell ref="B229:P229"/>
    <mergeCell ref="A85:P85"/>
    <mergeCell ref="A86:P86"/>
    <mergeCell ref="A226:P226"/>
    <mergeCell ref="A227:P227"/>
    <mergeCell ref="A106:P106"/>
    <mergeCell ref="B108:P108"/>
    <mergeCell ref="A122:P122"/>
    <mergeCell ref="A123:P123"/>
    <mergeCell ref="B88:P88"/>
    <mergeCell ref="B22:P22"/>
    <mergeCell ref="B39:P39"/>
    <mergeCell ref="B55:P55"/>
    <mergeCell ref="A36:P36"/>
    <mergeCell ref="A37:P37"/>
    <mergeCell ref="A52:P52"/>
    <mergeCell ref="A158:P158"/>
    <mergeCell ref="B160:P160"/>
    <mergeCell ref="A176:P176"/>
    <mergeCell ref="A177:P177"/>
    <mergeCell ref="A140:P140"/>
    <mergeCell ref="A141:P141"/>
    <mergeCell ref="B143:P143"/>
    <mergeCell ref="A157:P157"/>
    <mergeCell ref="A209:P209"/>
    <mergeCell ref="A210:P210"/>
    <mergeCell ref="B212:P212"/>
    <mergeCell ref="B179:P179"/>
    <mergeCell ref="A192:P192"/>
    <mergeCell ref="A193:P193"/>
    <mergeCell ref="B195:P195"/>
  </mergeCells>
  <printOptions/>
  <pageMargins left="0.51" right="0" top="0.29" bottom="0.1968503937007874" header="0.32" footer="0.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9"/>
  <sheetViews>
    <sheetView zoomScale="75" zoomScaleNormal="75" zoomScalePageLayoutView="0" workbookViewId="0" topLeftCell="B1">
      <selection activeCell="A1" sqref="A1:P1"/>
    </sheetView>
  </sheetViews>
  <sheetFormatPr defaultColWidth="9.140625" defaultRowHeight="35.25" customHeight="1"/>
  <cols>
    <col min="1" max="1" width="29.8515625" style="2" customWidth="1"/>
    <col min="2" max="16" width="18.421875" style="2" customWidth="1"/>
    <col min="17" max="16384" width="9.140625" style="2" customWidth="1"/>
  </cols>
  <sheetData>
    <row r="1" spans="1:16" ht="35.25" customHeight="1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5.2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5.25" customHeight="1">
      <c r="A4" s="56" t="s">
        <v>61</v>
      </c>
      <c r="B4" s="245" t="s">
        <v>0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35.25" customHeight="1">
      <c r="A5" s="3" t="s">
        <v>1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35.25" customHeight="1">
      <c r="A6" s="5" t="s">
        <v>217</v>
      </c>
      <c r="B6" s="7">
        <f>B31</f>
        <v>84052.38819066</v>
      </c>
      <c r="C6" s="7">
        <f>C31</f>
        <v>88917.71813623</v>
      </c>
      <c r="D6" s="4">
        <f>(C6-B6)/B6*100</f>
        <v>5.788449382941678</v>
      </c>
      <c r="E6" s="7">
        <f>E31</f>
        <v>80724.35074516002</v>
      </c>
      <c r="F6" s="4">
        <f>(E6-C6)/C6*100</f>
        <v>-9.214549768941446</v>
      </c>
      <c r="G6" s="7">
        <f>G31</f>
        <v>80038.81856489</v>
      </c>
      <c r="H6" s="4">
        <f aca="true" t="shared" si="0" ref="H6:H15">(G6-E6)/E6*100</f>
        <v>-0.849226006702968</v>
      </c>
      <c r="I6" s="7">
        <f>I31</f>
        <v>99237.83927777</v>
      </c>
      <c r="J6" s="4">
        <f>(I6-G6)*100/G6</f>
        <v>23.987136563384876</v>
      </c>
      <c r="K6" s="7">
        <f>K31</f>
        <v>96474.20925477002</v>
      </c>
      <c r="L6" s="4">
        <f>(K6-I6)/I6*100</f>
        <v>-2.7848550947028365</v>
      </c>
      <c r="M6" s="7">
        <f>M31</f>
        <v>107235.47379980999</v>
      </c>
      <c r="N6" s="4">
        <f>(M6-K6)/K6*100</f>
        <v>11.15455065987794</v>
      </c>
      <c r="O6" s="7">
        <f>O31</f>
        <v>95165.80980124002</v>
      </c>
      <c r="P6" s="4">
        <f>(O6-M6)/M6*100</f>
        <v>-11.255290409871215</v>
      </c>
    </row>
    <row r="7" spans="1:16" ht="35.25" customHeight="1">
      <c r="A7" s="5" t="s">
        <v>218</v>
      </c>
      <c r="B7" s="7">
        <f>B48</f>
        <v>13664.15425952</v>
      </c>
      <c r="C7" s="7">
        <f>C48</f>
        <v>17137.63600321</v>
      </c>
      <c r="D7" s="4">
        <f aca="true" t="shared" si="1" ref="D7:D15">(C7-B7)/B7*100</f>
        <v>25.42039322536172</v>
      </c>
      <c r="E7" s="7">
        <f>E48</f>
        <v>15374.565612450002</v>
      </c>
      <c r="F7" s="4">
        <f aca="true" t="shared" si="2" ref="F7:F14">(E7-C7)/C7*100</f>
        <v>-10.287710571223247</v>
      </c>
      <c r="G7" s="7">
        <f>G48</f>
        <v>18101.18841621</v>
      </c>
      <c r="H7" s="4">
        <f t="shared" si="0"/>
        <v>17.734633110883053</v>
      </c>
      <c r="I7" s="7">
        <f>I48</f>
        <v>19018.011572689997</v>
      </c>
      <c r="J7" s="4">
        <f aca="true" t="shared" si="3" ref="J7:J15">(I7-G7)*100/G7</f>
        <v>5.064988747694391</v>
      </c>
      <c r="K7" s="7">
        <f>K48</f>
        <v>20991.15757467</v>
      </c>
      <c r="L7" s="4">
        <f aca="true" t="shared" si="4" ref="L7:L15">(K7-I7)/I7*100</f>
        <v>10.375143555036297</v>
      </c>
      <c r="M7" s="7">
        <f>M48</f>
        <v>21722.19855793</v>
      </c>
      <c r="N7" s="4">
        <f aca="true" t="shared" si="5" ref="N7:N15">(M7-K7)/K7*100</f>
        <v>3.482613956183854</v>
      </c>
      <c r="O7" s="7">
        <f>O48</f>
        <v>22394.169925860002</v>
      </c>
      <c r="P7" s="4">
        <f aca="true" t="shared" si="6" ref="P7:P15">(O7-M7)/M7*100</f>
        <v>3.093477698115817</v>
      </c>
    </row>
    <row r="8" spans="1:16" ht="35.25" customHeight="1">
      <c r="A8" s="5" t="s">
        <v>219</v>
      </c>
      <c r="B8" s="7">
        <f>B65</f>
        <v>27524.04839532999</v>
      </c>
      <c r="C8" s="7">
        <f>C65</f>
        <v>33249.514539</v>
      </c>
      <c r="D8" s="4">
        <f t="shared" si="1"/>
        <v>20.80168607987716</v>
      </c>
      <c r="E8" s="7">
        <f>E65</f>
        <v>32147.43165015</v>
      </c>
      <c r="F8" s="4">
        <f t="shared" si="2"/>
        <v>-3.314583398074327</v>
      </c>
      <c r="G8" s="7">
        <f>G65</f>
        <v>35434.61701534999</v>
      </c>
      <c r="H8" s="4">
        <f t="shared" si="0"/>
        <v>10.225343663448317</v>
      </c>
      <c r="I8" s="7">
        <f>I65</f>
        <v>44650.31821915</v>
      </c>
      <c r="J8" s="4">
        <f t="shared" si="3"/>
        <v>26.00762186820826</v>
      </c>
      <c r="K8" s="7">
        <f>K65</f>
        <v>40235.26784385</v>
      </c>
      <c r="L8" s="4">
        <f t="shared" si="4"/>
        <v>-9.888060267858153</v>
      </c>
      <c r="M8" s="7">
        <f>M65</f>
        <v>46471.41095514999</v>
      </c>
      <c r="N8" s="4">
        <f t="shared" si="5"/>
        <v>15.49919621636915</v>
      </c>
      <c r="O8" s="7">
        <f>O65</f>
        <v>48803.466233009996</v>
      </c>
      <c r="P8" s="4">
        <f t="shared" si="6"/>
        <v>5.018257956726754</v>
      </c>
    </row>
    <row r="9" spans="1:16" ht="35.25" customHeight="1">
      <c r="A9" s="5" t="s">
        <v>220</v>
      </c>
      <c r="B9" s="7">
        <f>B84</f>
        <v>3824.2519344300003</v>
      </c>
      <c r="C9" s="7">
        <f>C84</f>
        <v>4626.119257656999</v>
      </c>
      <c r="D9" s="4">
        <f t="shared" si="1"/>
        <v>20.967952346646747</v>
      </c>
      <c r="E9" s="7">
        <f>E84</f>
        <v>4277.36786525</v>
      </c>
      <c r="F9" s="4">
        <f t="shared" si="2"/>
        <v>-7.538746257562584</v>
      </c>
      <c r="G9" s="7">
        <f>G84</f>
        <v>4419.001714869999</v>
      </c>
      <c r="H9" s="4">
        <f t="shared" si="0"/>
        <v>3.3112384550941734</v>
      </c>
      <c r="I9" s="7">
        <f>I84</f>
        <v>5156.95914446</v>
      </c>
      <c r="J9" s="4">
        <f t="shared" si="3"/>
        <v>16.69964116797612</v>
      </c>
      <c r="K9" s="7">
        <f>K84</f>
        <v>5280.240477890001</v>
      </c>
      <c r="L9" s="4">
        <f t="shared" si="4"/>
        <v>2.3905819297102453</v>
      </c>
      <c r="M9" s="7">
        <f>M84</f>
        <v>6050.517182750001</v>
      </c>
      <c r="N9" s="4">
        <f t="shared" si="5"/>
        <v>14.587909548540196</v>
      </c>
      <c r="O9" s="7">
        <f>O84</f>
        <v>6260.12434799</v>
      </c>
      <c r="P9" s="4">
        <f t="shared" si="6"/>
        <v>3.46428510008349</v>
      </c>
    </row>
    <row r="10" spans="1:16" ht="35.25" customHeight="1">
      <c r="A10" s="5" t="s">
        <v>221</v>
      </c>
      <c r="B10" s="7">
        <f>B101</f>
        <v>4051.4892673200006</v>
      </c>
      <c r="C10" s="7">
        <f>C101</f>
        <v>4159.00397392</v>
      </c>
      <c r="D10" s="4">
        <f t="shared" si="1"/>
        <v>2.6537082911025176</v>
      </c>
      <c r="E10" s="7">
        <f>E101</f>
        <v>3633.12653134</v>
      </c>
      <c r="F10" s="4">
        <f t="shared" si="2"/>
        <v>-12.644312096781748</v>
      </c>
      <c r="G10" s="7">
        <f>G101</f>
        <v>3949.5373855200005</v>
      </c>
      <c r="H10" s="4">
        <f t="shared" si="0"/>
        <v>8.709051321240366</v>
      </c>
      <c r="I10" s="7">
        <f>I101</f>
        <v>4446.62846482</v>
      </c>
      <c r="J10" s="4">
        <f t="shared" si="3"/>
        <v>12.58605833489412</v>
      </c>
      <c r="K10" s="7">
        <f>K101</f>
        <v>4536.10061806</v>
      </c>
      <c r="L10" s="4">
        <f t="shared" si="4"/>
        <v>2.0121346756957292</v>
      </c>
      <c r="M10" s="7">
        <f>M101</f>
        <v>5272.12443393</v>
      </c>
      <c r="N10" s="4">
        <f t="shared" si="5"/>
        <v>16.225914675252138</v>
      </c>
      <c r="O10" s="7">
        <f>O101</f>
        <v>5310.482105230001</v>
      </c>
      <c r="P10" s="4">
        <f t="shared" si="6"/>
        <v>0.7275562589748696</v>
      </c>
    </row>
    <row r="11" spans="1:16" ht="35.25" customHeight="1">
      <c r="A11" s="5" t="s">
        <v>222</v>
      </c>
      <c r="B11" s="7">
        <f>B119</f>
        <v>6112.93643373</v>
      </c>
      <c r="C11" s="7">
        <f>C119</f>
        <v>6232.2911054</v>
      </c>
      <c r="D11" s="4">
        <f t="shared" si="1"/>
        <v>1.952493256946422</v>
      </c>
      <c r="E11" s="7">
        <f>E119</f>
        <v>6600.898927280001</v>
      </c>
      <c r="F11" s="4">
        <f t="shared" si="2"/>
        <v>5.914483384138125</v>
      </c>
      <c r="G11" s="7">
        <f>G119</f>
        <v>6997.564853989999</v>
      </c>
      <c r="H11" s="4">
        <f t="shared" si="0"/>
        <v>6.009271329252888</v>
      </c>
      <c r="I11" s="7">
        <f>I119</f>
        <v>8143.244441</v>
      </c>
      <c r="J11" s="4">
        <f t="shared" si="3"/>
        <v>16.372546891891055</v>
      </c>
      <c r="K11" s="7">
        <f>K119</f>
        <v>9485.07296258</v>
      </c>
      <c r="L11" s="4">
        <f t="shared" si="4"/>
        <v>16.477812146029862</v>
      </c>
      <c r="M11" s="7">
        <f>M119</f>
        <v>10195.05762586</v>
      </c>
      <c r="N11" s="4">
        <f t="shared" si="5"/>
        <v>7.485284152067077</v>
      </c>
      <c r="O11" s="7">
        <f>O119</f>
        <v>10201.353527800002</v>
      </c>
      <c r="P11" s="4">
        <f t="shared" si="6"/>
        <v>0.061754451726026484</v>
      </c>
    </row>
    <row r="12" spans="1:16" ht="35.25" customHeight="1">
      <c r="A12" s="5" t="s">
        <v>223</v>
      </c>
      <c r="B12" s="7">
        <f>B136</f>
        <v>9481.02022911</v>
      </c>
      <c r="C12" s="7">
        <f>C136</f>
        <v>12436.62886357</v>
      </c>
      <c r="D12" s="4">
        <f t="shared" si="1"/>
        <v>31.173951357948415</v>
      </c>
      <c r="E12" s="7">
        <f>E136</f>
        <v>11682.38844375</v>
      </c>
      <c r="F12" s="4">
        <f t="shared" si="2"/>
        <v>-6.0646693577015816</v>
      </c>
      <c r="G12" s="7">
        <f>G136</f>
        <v>13054.901523540004</v>
      </c>
      <c r="H12" s="4">
        <f t="shared" si="0"/>
        <v>11.748565684137041</v>
      </c>
      <c r="I12" s="7">
        <f>I136</f>
        <v>16087.403878680001</v>
      </c>
      <c r="J12" s="4">
        <f t="shared" si="3"/>
        <v>23.22884128748062</v>
      </c>
      <c r="K12" s="7">
        <f>K136</f>
        <v>17600.576242439998</v>
      </c>
      <c r="L12" s="4">
        <f t="shared" si="4"/>
        <v>9.40594501866982</v>
      </c>
      <c r="M12" s="7">
        <f>M136</f>
        <v>18505.221794749996</v>
      </c>
      <c r="N12" s="4">
        <f t="shared" si="5"/>
        <v>5.1398632627075</v>
      </c>
      <c r="O12" s="7">
        <f>O136</f>
        <v>19575.141624169995</v>
      </c>
      <c r="P12" s="4">
        <f t="shared" si="6"/>
        <v>5.781718486203392</v>
      </c>
    </row>
    <row r="13" spans="1:16" ht="35.25" customHeight="1">
      <c r="A13" s="5" t="s">
        <v>224</v>
      </c>
      <c r="B13" s="7">
        <f>B154</f>
        <v>3262.13103948</v>
      </c>
      <c r="C13" s="7">
        <f>C154</f>
        <v>3295.2507474</v>
      </c>
      <c r="D13" s="4">
        <f t="shared" si="1"/>
        <v>1.0152782803378604</v>
      </c>
      <c r="E13" s="7">
        <f>E154</f>
        <v>3191.0367979000002</v>
      </c>
      <c r="F13" s="4">
        <f t="shared" si="2"/>
        <v>-3.1625499085987907</v>
      </c>
      <c r="G13" s="7">
        <f>G154</f>
        <v>3253.15754002</v>
      </c>
      <c r="H13" s="4">
        <f t="shared" si="0"/>
        <v>1.9467259719750316</v>
      </c>
      <c r="I13" s="7">
        <f>I154</f>
        <v>3790.83023497</v>
      </c>
      <c r="J13" s="4">
        <f t="shared" si="3"/>
        <v>16.527717712272082</v>
      </c>
      <c r="K13" s="7">
        <f>K154</f>
        <v>3961.6871371800003</v>
      </c>
      <c r="L13" s="4">
        <f t="shared" si="4"/>
        <v>4.507110358935717</v>
      </c>
      <c r="M13" s="7">
        <f>M154</f>
        <v>4175.150843689999</v>
      </c>
      <c r="N13" s="4">
        <f t="shared" si="5"/>
        <v>5.388202023997948</v>
      </c>
      <c r="O13" s="7">
        <f>O154</f>
        <v>4775.6378359400005</v>
      </c>
      <c r="P13" s="4">
        <f t="shared" si="6"/>
        <v>14.38240233062551</v>
      </c>
    </row>
    <row r="14" spans="1:16" ht="35.25" customHeight="1">
      <c r="A14" s="5" t="s">
        <v>225</v>
      </c>
      <c r="B14" s="7">
        <f>B171</f>
        <v>5778.585986181001</v>
      </c>
      <c r="C14" s="7">
        <f>C171</f>
        <v>6762.9390924399995</v>
      </c>
      <c r="D14" s="4">
        <f t="shared" si="1"/>
        <v>17.03449786181248</v>
      </c>
      <c r="E14" s="7">
        <f>E171</f>
        <v>6273.89441883</v>
      </c>
      <c r="F14" s="4">
        <f t="shared" si="2"/>
        <v>-7.231244684085378</v>
      </c>
      <c r="G14" s="7">
        <f>G171</f>
        <v>6633.832509053001</v>
      </c>
      <c r="H14" s="4">
        <f t="shared" si="0"/>
        <v>5.7370759881248405</v>
      </c>
      <c r="I14" s="7">
        <f>I171</f>
        <v>7493.7512583200005</v>
      </c>
      <c r="J14" s="4">
        <f t="shared" si="3"/>
        <v>12.962623763766924</v>
      </c>
      <c r="K14" s="7">
        <f>K171</f>
        <v>7180.446894199999</v>
      </c>
      <c r="L14" s="4">
        <f t="shared" si="4"/>
        <v>-4.180874882551676</v>
      </c>
      <c r="M14" s="7">
        <f>M171</f>
        <v>7678.32616738</v>
      </c>
      <c r="N14" s="4">
        <f t="shared" si="5"/>
        <v>6.9338201440102845</v>
      </c>
      <c r="O14" s="7">
        <f>O171</f>
        <v>7233.45734926</v>
      </c>
      <c r="P14" s="4">
        <f t="shared" si="6"/>
        <v>-5.793825482563445</v>
      </c>
    </row>
    <row r="15" spans="1:16" ht="35.25" customHeight="1">
      <c r="A15" s="3" t="s">
        <v>106</v>
      </c>
      <c r="B15" s="7">
        <f>SUM(B6:B14)</f>
        <v>157751.005735761</v>
      </c>
      <c r="C15" s="7">
        <f>SUM(C6:C14)</f>
        <v>176817.10171882698</v>
      </c>
      <c r="D15" s="4">
        <f t="shared" si="1"/>
        <v>12.086196150788686</v>
      </c>
      <c r="E15" s="7">
        <f>SUM(E6:E14)</f>
        <v>163905.06099211005</v>
      </c>
      <c r="F15" s="4">
        <f>(E15-C15)/C15*100</f>
        <v>-7.302484092997711</v>
      </c>
      <c r="G15" s="7">
        <f>SUM(G6:G14)</f>
        <v>171882.61952344296</v>
      </c>
      <c r="H15" s="4">
        <f t="shared" si="0"/>
        <v>4.867182552536876</v>
      </c>
      <c r="I15" s="7">
        <f>SUM(I6:I14)</f>
        <v>208024.98649186</v>
      </c>
      <c r="J15" s="4">
        <f t="shared" si="3"/>
        <v>21.02735405628817</v>
      </c>
      <c r="K15" s="7">
        <f>SUM(K6:K14)</f>
        <v>205744.75900564002</v>
      </c>
      <c r="L15" s="4">
        <f t="shared" si="4"/>
        <v>-1.0961315391356652</v>
      </c>
      <c r="M15" s="7">
        <f>SUM(M6:M14)</f>
        <v>227305.48136125</v>
      </c>
      <c r="N15" s="4">
        <f t="shared" si="5"/>
        <v>10.47935435138784</v>
      </c>
      <c r="O15" s="7">
        <f>SUM(O6:O14)</f>
        <v>219719.6427505</v>
      </c>
      <c r="P15" s="4">
        <f t="shared" si="6"/>
        <v>-3.337288025489377</v>
      </c>
    </row>
    <row r="18" spans="1:16" ht="35.25" customHeight="1">
      <c r="A18" s="241" t="s">
        <v>226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ht="35.25" customHeight="1">
      <c r="A19" s="241" t="s">
        <v>325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ht="35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5.25" customHeight="1">
      <c r="A21" s="56" t="s">
        <v>61</v>
      </c>
      <c r="B21" s="245" t="s">
        <v>0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</row>
    <row r="22" spans="1:16" ht="35.25" customHeight="1">
      <c r="A22" s="3" t="s">
        <v>1</v>
      </c>
      <c r="B22" s="3">
        <v>2550</v>
      </c>
      <c r="C22" s="3">
        <v>2551</v>
      </c>
      <c r="D22" s="4" t="s">
        <v>2</v>
      </c>
      <c r="E22" s="3">
        <v>2552</v>
      </c>
      <c r="F22" s="4" t="s">
        <v>2</v>
      </c>
      <c r="G22" s="3">
        <v>2553</v>
      </c>
      <c r="H22" s="4" t="s">
        <v>2</v>
      </c>
      <c r="I22" s="3">
        <v>2554</v>
      </c>
      <c r="J22" s="4" t="s">
        <v>2</v>
      </c>
      <c r="K22" s="3">
        <v>2555</v>
      </c>
      <c r="L22" s="4" t="s">
        <v>2</v>
      </c>
      <c r="M22" s="3">
        <v>2556</v>
      </c>
      <c r="N22" s="4" t="s">
        <v>2</v>
      </c>
      <c r="O22" s="3">
        <v>2557</v>
      </c>
      <c r="P22" s="4" t="s">
        <v>2</v>
      </c>
    </row>
    <row r="23" spans="1:16" ht="35.25" customHeight="1">
      <c r="A23" s="5" t="s">
        <v>4</v>
      </c>
      <c r="B23" s="7">
        <v>17763.5349108</v>
      </c>
      <c r="C23" s="7">
        <v>19338.95204287</v>
      </c>
      <c r="D23" s="4">
        <f>(C23-B23)/B23*100</f>
        <v>8.86882672835668</v>
      </c>
      <c r="E23" s="7">
        <v>19006.9870411</v>
      </c>
      <c r="F23" s="4">
        <f>(E23-C23)/C23*100</f>
        <v>-1.7165614818947306</v>
      </c>
      <c r="G23" s="7">
        <v>16861.56125265</v>
      </c>
      <c r="H23" s="4">
        <f>(G23-E23)/E23*100</f>
        <v>-11.2875637985695</v>
      </c>
      <c r="I23" s="7">
        <v>18463.35912321</v>
      </c>
      <c r="J23" s="4">
        <f aca="true" t="shared" si="7" ref="J23:J31">(I23-G23)*100/G23</f>
        <v>9.499700808003515</v>
      </c>
      <c r="K23" s="7">
        <v>22749.74485249</v>
      </c>
      <c r="L23" s="4">
        <f>(K23-I23)/I23*100</f>
        <v>23.21563319370011</v>
      </c>
      <c r="M23" s="7">
        <v>24725.524585140003</v>
      </c>
      <c r="N23" s="4">
        <f aca="true" t="shared" si="8" ref="N23:N31">(M23-K23)/K23*100</f>
        <v>8.684843480491832</v>
      </c>
      <c r="O23" s="7">
        <v>22735.988534300002</v>
      </c>
      <c r="P23" s="4">
        <f aca="true" t="shared" si="9" ref="P23:P31">(O23-M23)/M23*100</f>
        <v>-8.046486714525395</v>
      </c>
    </row>
    <row r="24" spans="1:16" ht="35.25" customHeight="1">
      <c r="A24" s="5" t="s">
        <v>5</v>
      </c>
      <c r="B24" s="7">
        <v>47215.25596503999</v>
      </c>
      <c r="C24" s="7">
        <v>51199.996916950004</v>
      </c>
      <c r="D24" s="4">
        <f aca="true" t="shared" si="10" ref="D24:D31">(C24-B24)/B24*100</f>
        <v>8.439519961218611</v>
      </c>
      <c r="E24" s="7">
        <v>43560.73639721</v>
      </c>
      <c r="F24" s="4">
        <f aca="true" t="shared" si="11" ref="F24:F31">(E24-C24)/C24*100</f>
        <v>-14.920431601063221</v>
      </c>
      <c r="G24" s="7">
        <v>46402.8660916</v>
      </c>
      <c r="H24" s="4">
        <f aca="true" t="shared" si="12" ref="H24:H31">(G24-E24)/E24*100</f>
        <v>6.524521689610453</v>
      </c>
      <c r="I24" s="7">
        <v>63177.58982203001</v>
      </c>
      <c r="J24" s="4">
        <f t="shared" si="7"/>
        <v>36.15018886401636</v>
      </c>
      <c r="K24" s="7">
        <v>53007.838270650005</v>
      </c>
      <c r="L24" s="4">
        <f aca="true" t="shared" si="13" ref="L24:L31">(K24-I24)/I24*100</f>
        <v>-16.097086925962177</v>
      </c>
      <c r="M24" s="7">
        <v>59359.04277242</v>
      </c>
      <c r="N24" s="4">
        <f t="shared" si="8"/>
        <v>11.981632733901924</v>
      </c>
      <c r="O24" s="7">
        <v>48069.943259030006</v>
      </c>
      <c r="P24" s="4">
        <f t="shared" si="9"/>
        <v>-19.018331472547345</v>
      </c>
    </row>
    <row r="25" spans="1:16" ht="35.25" customHeight="1">
      <c r="A25" s="5" t="s">
        <v>6</v>
      </c>
      <c r="B25" s="7">
        <v>0</v>
      </c>
      <c r="C25" s="7">
        <v>0</v>
      </c>
      <c r="D25" s="4" t="e">
        <f t="shared" si="10"/>
        <v>#DIV/0!</v>
      </c>
      <c r="E25" s="7">
        <v>0</v>
      </c>
      <c r="F25" s="4" t="e">
        <f t="shared" si="11"/>
        <v>#DIV/0!</v>
      </c>
      <c r="G25" s="7">
        <v>0</v>
      </c>
      <c r="H25" s="4" t="e">
        <f t="shared" si="12"/>
        <v>#DIV/0!</v>
      </c>
      <c r="I25" s="7">
        <v>1.70844145</v>
      </c>
      <c r="J25" s="4" t="e">
        <f t="shared" si="7"/>
        <v>#DIV/0!</v>
      </c>
      <c r="K25" s="7">
        <v>0</v>
      </c>
      <c r="L25" s="4">
        <f t="shared" si="13"/>
        <v>-100</v>
      </c>
      <c r="M25" s="7">
        <v>0</v>
      </c>
      <c r="N25" s="4" t="e">
        <f t="shared" si="8"/>
        <v>#DIV/0!</v>
      </c>
      <c r="O25" s="7">
        <v>0</v>
      </c>
      <c r="P25" s="4" t="e">
        <f t="shared" si="9"/>
        <v>#DIV/0!</v>
      </c>
    </row>
    <row r="26" spans="1:16" ht="35.25" customHeight="1">
      <c r="A26" s="5" t="s">
        <v>7</v>
      </c>
      <c r="B26" s="7">
        <v>12321.868770629999</v>
      </c>
      <c r="C26" s="7">
        <v>12863.290846880001</v>
      </c>
      <c r="D26" s="4">
        <f t="shared" si="10"/>
        <v>4.393993202885901</v>
      </c>
      <c r="E26" s="7">
        <v>13254.159131620001</v>
      </c>
      <c r="F26" s="4">
        <f t="shared" si="11"/>
        <v>3.038633654426036</v>
      </c>
      <c r="G26" s="7">
        <v>12556.89004257</v>
      </c>
      <c r="H26" s="4">
        <f t="shared" si="12"/>
        <v>-5.26075688488265</v>
      </c>
      <c r="I26" s="7">
        <v>13201.193229890001</v>
      </c>
      <c r="J26" s="4">
        <f t="shared" si="7"/>
        <v>5.131072941912399</v>
      </c>
      <c r="K26" s="7">
        <v>15474.13756107</v>
      </c>
      <c r="L26" s="4">
        <f t="shared" si="13"/>
        <v>17.217718819792914</v>
      </c>
      <c r="M26" s="7">
        <v>17591.85884866</v>
      </c>
      <c r="N26" s="4">
        <f t="shared" si="8"/>
        <v>13.685552937811437</v>
      </c>
      <c r="O26" s="7">
        <v>18560.33505157</v>
      </c>
      <c r="P26" s="4">
        <f t="shared" si="9"/>
        <v>5.505252237649533</v>
      </c>
    </row>
    <row r="27" spans="1:16" ht="35.25" customHeight="1">
      <c r="A27" s="5" t="s">
        <v>8</v>
      </c>
      <c r="B27" s="7">
        <v>6289.778031849999</v>
      </c>
      <c r="C27" s="7">
        <v>5032.8044982</v>
      </c>
      <c r="D27" s="4">
        <f t="shared" si="10"/>
        <v>-19.98438621021238</v>
      </c>
      <c r="E27" s="7">
        <v>4432.84274109</v>
      </c>
      <c r="F27" s="4">
        <f t="shared" si="11"/>
        <v>-11.921022509906319</v>
      </c>
      <c r="G27" s="7">
        <v>3662.7741868800003</v>
      </c>
      <c r="H27" s="4">
        <f t="shared" si="12"/>
        <v>-17.371889759857496</v>
      </c>
      <c r="I27" s="7">
        <v>3834.79298776</v>
      </c>
      <c r="J27" s="4">
        <f t="shared" si="7"/>
        <v>4.6964074797777124</v>
      </c>
      <c r="K27" s="7">
        <v>4499.3257815199995</v>
      </c>
      <c r="L27" s="4">
        <f t="shared" si="13"/>
        <v>17.329039556530795</v>
      </c>
      <c r="M27" s="7">
        <v>4716.62683272</v>
      </c>
      <c r="N27" s="4">
        <f t="shared" si="8"/>
        <v>4.82963585549899</v>
      </c>
      <c r="O27" s="7">
        <v>5145.4887191</v>
      </c>
      <c r="P27" s="4">
        <f t="shared" si="9"/>
        <v>9.092554946363709</v>
      </c>
    </row>
    <row r="28" spans="1:16" ht="35.25" customHeight="1">
      <c r="A28" s="5" t="s">
        <v>9</v>
      </c>
      <c r="B28" s="7">
        <v>0</v>
      </c>
      <c r="C28" s="7">
        <v>0</v>
      </c>
      <c r="D28" s="4" t="e">
        <f t="shared" si="10"/>
        <v>#DIV/0!</v>
      </c>
      <c r="E28" s="7">
        <v>0</v>
      </c>
      <c r="F28" s="4" t="e">
        <f t="shared" si="11"/>
        <v>#DIV/0!</v>
      </c>
      <c r="G28" s="7">
        <v>0</v>
      </c>
      <c r="H28" s="4" t="e">
        <f t="shared" si="12"/>
        <v>#DIV/0!</v>
      </c>
      <c r="I28" s="7">
        <v>0</v>
      </c>
      <c r="J28" s="4" t="e">
        <f t="shared" si="7"/>
        <v>#DIV/0!</v>
      </c>
      <c r="K28" s="7">
        <v>0</v>
      </c>
      <c r="L28" s="4" t="e">
        <f t="shared" si="13"/>
        <v>#DIV/0!</v>
      </c>
      <c r="M28" s="7">
        <v>0</v>
      </c>
      <c r="N28" s="4" t="e">
        <f t="shared" si="8"/>
        <v>#DIV/0!</v>
      </c>
      <c r="O28" s="7">
        <v>0</v>
      </c>
      <c r="P28" s="4" t="e">
        <f t="shared" si="9"/>
        <v>#DIV/0!</v>
      </c>
    </row>
    <row r="29" spans="1:16" ht="35.25" customHeight="1">
      <c r="A29" s="5" t="s">
        <v>10</v>
      </c>
      <c r="B29" s="7">
        <v>455.56383376</v>
      </c>
      <c r="C29" s="7">
        <v>476.42741037</v>
      </c>
      <c r="D29" s="4">
        <f t="shared" si="10"/>
        <v>4.579726278489293</v>
      </c>
      <c r="E29" s="7">
        <v>463.51643845999996</v>
      </c>
      <c r="F29" s="4">
        <f t="shared" si="11"/>
        <v>-2.709955730711048</v>
      </c>
      <c r="G29" s="7">
        <v>548.55744949</v>
      </c>
      <c r="H29" s="4">
        <f t="shared" si="12"/>
        <v>18.346924504456116</v>
      </c>
      <c r="I29" s="7">
        <v>552.52349105</v>
      </c>
      <c r="J29" s="4">
        <f t="shared" si="7"/>
        <v>0.7229947499003581</v>
      </c>
      <c r="K29" s="7">
        <v>736.2494936400002</v>
      </c>
      <c r="L29" s="4">
        <f t="shared" si="13"/>
        <v>33.252161322743504</v>
      </c>
      <c r="M29" s="7">
        <v>835.11241023</v>
      </c>
      <c r="N29" s="4">
        <f t="shared" si="8"/>
        <v>13.427909620857449</v>
      </c>
      <c r="O29" s="7">
        <v>647.17686017</v>
      </c>
      <c r="P29" s="4">
        <f t="shared" si="9"/>
        <v>-22.504221917650614</v>
      </c>
    </row>
    <row r="30" spans="1:16" ht="35.25" customHeight="1">
      <c r="A30" s="5" t="s">
        <v>11</v>
      </c>
      <c r="B30" s="7">
        <v>6.38667858</v>
      </c>
      <c r="C30" s="7">
        <v>6.24642096</v>
      </c>
      <c r="D30" s="4">
        <f t="shared" si="10"/>
        <v>-2.1960964254443485</v>
      </c>
      <c r="E30" s="7">
        <v>6.10899568</v>
      </c>
      <c r="F30" s="4">
        <f t="shared" si="11"/>
        <v>-2.2000643389234598</v>
      </c>
      <c r="G30" s="7">
        <v>6.1695417</v>
      </c>
      <c r="H30" s="4">
        <f t="shared" si="12"/>
        <v>0.9910961338247388</v>
      </c>
      <c r="I30" s="7">
        <v>6.67218238</v>
      </c>
      <c r="J30" s="4">
        <f t="shared" si="7"/>
        <v>8.147131577050526</v>
      </c>
      <c r="K30" s="7">
        <v>6.913295399999999</v>
      </c>
      <c r="L30" s="4">
        <f t="shared" si="13"/>
        <v>3.6137054754789144</v>
      </c>
      <c r="M30" s="7">
        <v>7.3083506400000005</v>
      </c>
      <c r="N30" s="4">
        <f t="shared" si="8"/>
        <v>5.714427304813293</v>
      </c>
      <c r="O30" s="7">
        <v>6.8773770700000005</v>
      </c>
      <c r="P30" s="4">
        <f t="shared" si="9"/>
        <v>-5.897001816541192</v>
      </c>
    </row>
    <row r="31" spans="1:16" ht="35.25" customHeight="1">
      <c r="A31" s="3" t="s">
        <v>3</v>
      </c>
      <c r="B31" s="7">
        <f>SUM(B23:B30)</f>
        <v>84052.38819066</v>
      </c>
      <c r="C31" s="7">
        <f>SUM(C23:C30)</f>
        <v>88917.71813623</v>
      </c>
      <c r="D31" s="4">
        <f t="shared" si="10"/>
        <v>5.788449382941678</v>
      </c>
      <c r="E31" s="7">
        <f>SUM(E23:E30)</f>
        <v>80724.35074516002</v>
      </c>
      <c r="F31" s="4">
        <f t="shared" si="11"/>
        <v>-9.214549768941446</v>
      </c>
      <c r="G31" s="7">
        <f>SUM(G23:G30)</f>
        <v>80038.81856489</v>
      </c>
      <c r="H31" s="4">
        <f t="shared" si="12"/>
        <v>-0.849226006702968</v>
      </c>
      <c r="I31" s="7">
        <f>SUM(I23:I30)</f>
        <v>99237.83927777</v>
      </c>
      <c r="J31" s="4">
        <f t="shared" si="7"/>
        <v>23.987136563384876</v>
      </c>
      <c r="K31" s="7">
        <f>SUM(K23:K30)</f>
        <v>96474.20925477002</v>
      </c>
      <c r="L31" s="4">
        <f t="shared" si="13"/>
        <v>-2.7848550947028365</v>
      </c>
      <c r="M31" s="7">
        <f>SUM(M23:M30)</f>
        <v>107235.47379980999</v>
      </c>
      <c r="N31" s="4">
        <f t="shared" si="8"/>
        <v>11.15455065987794</v>
      </c>
      <c r="O31" s="7">
        <f>SUM(O23:O30)</f>
        <v>95165.80980124002</v>
      </c>
      <c r="P31" s="4">
        <f t="shared" si="9"/>
        <v>-11.255290409871215</v>
      </c>
    </row>
    <row r="32" ht="35.25" customHeight="1">
      <c r="A32" s="1"/>
    </row>
    <row r="33" ht="35.25" customHeight="1">
      <c r="A33" s="1"/>
    </row>
    <row r="34" ht="35.25" customHeight="1">
      <c r="A34" s="1"/>
    </row>
    <row r="35" spans="1:16" ht="35.25" customHeight="1">
      <c r="A35" s="241" t="s">
        <v>227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16" ht="35.25" customHeight="1">
      <c r="A36" s="241" t="s">
        <v>325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ht="3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5.25" customHeight="1">
      <c r="A38" s="56" t="s">
        <v>61</v>
      </c>
      <c r="B38" s="245" t="s">
        <v>0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</row>
    <row r="39" spans="1:16" ht="35.25" customHeight="1">
      <c r="A39" s="3" t="s">
        <v>1</v>
      </c>
      <c r="B39" s="3">
        <v>2550</v>
      </c>
      <c r="C39" s="3">
        <v>2551</v>
      </c>
      <c r="D39" s="4" t="s">
        <v>2</v>
      </c>
      <c r="E39" s="3">
        <v>2552</v>
      </c>
      <c r="F39" s="4" t="s">
        <v>2</v>
      </c>
      <c r="G39" s="3">
        <v>2553</v>
      </c>
      <c r="H39" s="4" t="s">
        <v>2</v>
      </c>
      <c r="I39" s="3">
        <v>2554</v>
      </c>
      <c r="J39" s="4" t="s">
        <v>2</v>
      </c>
      <c r="K39" s="3">
        <v>2555</v>
      </c>
      <c r="L39" s="4" t="s">
        <v>2</v>
      </c>
      <c r="M39" s="3">
        <v>2556</v>
      </c>
      <c r="N39" s="4" t="s">
        <v>2</v>
      </c>
      <c r="O39" s="3">
        <v>2557</v>
      </c>
      <c r="P39" s="4" t="s">
        <v>2</v>
      </c>
    </row>
    <row r="40" spans="1:16" ht="35.25" customHeight="1">
      <c r="A40" s="5" t="s">
        <v>4</v>
      </c>
      <c r="B40" s="7">
        <v>2908.54041538</v>
      </c>
      <c r="C40" s="7">
        <v>3221.68402835</v>
      </c>
      <c r="D40" s="4">
        <f>(C40-B40)/B40*100</f>
        <v>10.76634903589909</v>
      </c>
      <c r="E40" s="7">
        <v>3364.4442537700006</v>
      </c>
      <c r="F40" s="4">
        <f aca="true" t="shared" si="14" ref="F40:H48">(E40-C40)/C40*100</f>
        <v>4.431229883618222</v>
      </c>
      <c r="G40" s="7">
        <v>3473.6393676599996</v>
      </c>
      <c r="H40" s="4">
        <f t="shared" si="14"/>
        <v>3.2455616932169793</v>
      </c>
      <c r="I40" s="7">
        <v>4043.87310956</v>
      </c>
      <c r="J40" s="4">
        <f aca="true" t="shared" si="15" ref="J40:J48">(I40-G40)*100/G40</f>
        <v>16.41603176221876</v>
      </c>
      <c r="K40" s="7">
        <v>4343.997725720001</v>
      </c>
      <c r="L40" s="4">
        <f aca="true" t="shared" si="16" ref="L40:L48">(K40-I40)/I40*100</f>
        <v>7.421712007987713</v>
      </c>
      <c r="M40" s="7">
        <v>5508.56271923</v>
      </c>
      <c r="N40" s="4">
        <f aca="true" t="shared" si="17" ref="N40:N48">(M40-K40)/K40*100</f>
        <v>26.808600442279857</v>
      </c>
      <c r="O40" s="7">
        <v>5853.216873310001</v>
      </c>
      <c r="P40" s="4">
        <f aca="true" t="shared" si="18" ref="P40:P48">(O40-M40)/M40*100</f>
        <v>6.2566983739122675</v>
      </c>
    </row>
    <row r="41" spans="1:16" ht="35.25" customHeight="1">
      <c r="A41" s="5" t="s">
        <v>5</v>
      </c>
      <c r="B41" s="7">
        <v>5719.749991440001</v>
      </c>
      <c r="C41" s="7">
        <v>8438.91521894</v>
      </c>
      <c r="D41" s="4">
        <f aca="true" t="shared" si="19" ref="D41:D48">(C41-B41)/B41*100</f>
        <v>47.53993149297461</v>
      </c>
      <c r="E41" s="7">
        <v>6377.134504829999</v>
      </c>
      <c r="F41" s="4">
        <f t="shared" si="14"/>
        <v>-24.431821633693076</v>
      </c>
      <c r="G41" s="7">
        <v>8295.91855244</v>
      </c>
      <c r="H41" s="4">
        <f t="shared" si="14"/>
        <v>30.088498935638363</v>
      </c>
      <c r="I41" s="7">
        <v>8624.33374887</v>
      </c>
      <c r="J41" s="4">
        <f t="shared" si="15"/>
        <v>3.9587562770057123</v>
      </c>
      <c r="K41" s="7">
        <v>9426.146742070001</v>
      </c>
      <c r="L41" s="4">
        <f t="shared" si="16"/>
        <v>9.297100698416944</v>
      </c>
      <c r="M41" s="7">
        <v>8504.02294543</v>
      </c>
      <c r="N41" s="4">
        <f t="shared" si="17"/>
        <v>-9.782616607531192</v>
      </c>
      <c r="O41" s="7">
        <v>8685.44551356</v>
      </c>
      <c r="P41" s="4">
        <f t="shared" si="18"/>
        <v>2.1333734550598153</v>
      </c>
    </row>
    <row r="42" spans="1:16" ht="35.25" customHeight="1">
      <c r="A42" s="5" t="s">
        <v>6</v>
      </c>
      <c r="B42" s="7">
        <v>0</v>
      </c>
      <c r="C42" s="7">
        <v>1.2270547299999999</v>
      </c>
      <c r="D42" s="4" t="e">
        <f t="shared" si="19"/>
        <v>#DIV/0!</v>
      </c>
      <c r="E42" s="7">
        <v>0</v>
      </c>
      <c r="F42" s="4">
        <f t="shared" si="14"/>
        <v>-100</v>
      </c>
      <c r="G42" s="7">
        <v>0</v>
      </c>
      <c r="H42" s="4" t="e">
        <f t="shared" si="14"/>
        <v>#DIV/0!</v>
      </c>
      <c r="I42" s="7">
        <v>0</v>
      </c>
      <c r="J42" s="4" t="e">
        <f t="shared" si="15"/>
        <v>#DIV/0!</v>
      </c>
      <c r="K42" s="7">
        <v>0</v>
      </c>
      <c r="L42" s="4" t="e">
        <f t="shared" si="16"/>
        <v>#DIV/0!</v>
      </c>
      <c r="M42" s="7">
        <v>0</v>
      </c>
      <c r="N42" s="4" t="e">
        <f t="shared" si="17"/>
        <v>#DIV/0!</v>
      </c>
      <c r="O42" s="7">
        <v>0</v>
      </c>
      <c r="P42" s="4" t="e">
        <f t="shared" si="18"/>
        <v>#DIV/0!</v>
      </c>
    </row>
    <row r="43" spans="1:16" ht="35.25" customHeight="1">
      <c r="A43" s="5" t="s">
        <v>7</v>
      </c>
      <c r="B43" s="7">
        <v>3865.4732814399995</v>
      </c>
      <c r="C43" s="7">
        <v>4293.78502613</v>
      </c>
      <c r="D43" s="4">
        <f t="shared" si="19"/>
        <v>11.080447684026991</v>
      </c>
      <c r="E43" s="7">
        <v>4505.764398990001</v>
      </c>
      <c r="F43" s="4">
        <f t="shared" si="14"/>
        <v>4.936888353049623</v>
      </c>
      <c r="G43" s="7">
        <v>5293.06041541</v>
      </c>
      <c r="H43" s="4">
        <f t="shared" si="14"/>
        <v>17.473084402648247</v>
      </c>
      <c r="I43" s="7">
        <v>5179.5033849</v>
      </c>
      <c r="J43" s="4">
        <f t="shared" si="15"/>
        <v>-2.1453945656730973</v>
      </c>
      <c r="K43" s="7">
        <v>5771.861881420001</v>
      </c>
      <c r="L43" s="4">
        <f t="shared" si="16"/>
        <v>11.436588655331814</v>
      </c>
      <c r="M43" s="7">
        <v>6233.09191673</v>
      </c>
      <c r="N43" s="4">
        <f t="shared" si="17"/>
        <v>7.991009569974787</v>
      </c>
      <c r="O43" s="7">
        <v>6156.916528639999</v>
      </c>
      <c r="P43" s="4">
        <f t="shared" si="18"/>
        <v>-1.2221123819069815</v>
      </c>
    </row>
    <row r="44" spans="1:16" ht="35.25" customHeight="1">
      <c r="A44" s="5" t="s">
        <v>8</v>
      </c>
      <c r="B44" s="7">
        <v>1113.7454418999998</v>
      </c>
      <c r="C44" s="7">
        <v>1116.5992153299999</v>
      </c>
      <c r="D44" s="4">
        <f t="shared" si="19"/>
        <v>0.2562321085805422</v>
      </c>
      <c r="E44" s="7">
        <v>1056.70824915</v>
      </c>
      <c r="F44" s="4">
        <f t="shared" si="14"/>
        <v>-5.36369409522643</v>
      </c>
      <c r="G44" s="7">
        <v>966.20152577</v>
      </c>
      <c r="H44" s="4">
        <f t="shared" si="14"/>
        <v>-8.5649679987643</v>
      </c>
      <c r="I44" s="7">
        <v>1092.29905485</v>
      </c>
      <c r="J44" s="4">
        <f t="shared" si="15"/>
        <v>13.050851785760573</v>
      </c>
      <c r="K44" s="7">
        <v>1358.53398906</v>
      </c>
      <c r="L44" s="4">
        <f t="shared" si="16"/>
        <v>24.37381347423768</v>
      </c>
      <c r="M44" s="7">
        <v>1377.1694660400003</v>
      </c>
      <c r="N44" s="4">
        <f t="shared" si="17"/>
        <v>1.3717343202354877</v>
      </c>
      <c r="O44" s="7">
        <v>1526.2757092800002</v>
      </c>
      <c r="P44" s="4">
        <f t="shared" si="18"/>
        <v>10.827007635360184</v>
      </c>
    </row>
    <row r="45" spans="1:16" ht="35.25" customHeight="1">
      <c r="A45" s="5" t="s">
        <v>9</v>
      </c>
      <c r="B45" s="7">
        <v>0</v>
      </c>
      <c r="C45" s="7">
        <v>0</v>
      </c>
      <c r="D45" s="4" t="e">
        <f t="shared" si="19"/>
        <v>#DIV/0!</v>
      </c>
      <c r="E45" s="7">
        <v>0</v>
      </c>
      <c r="F45" s="4" t="e">
        <f t="shared" si="14"/>
        <v>#DIV/0!</v>
      </c>
      <c r="G45" s="7">
        <v>0</v>
      </c>
      <c r="H45" s="4" t="e">
        <f t="shared" si="14"/>
        <v>#DIV/0!</v>
      </c>
      <c r="I45" s="7">
        <v>0</v>
      </c>
      <c r="J45" s="4" t="e">
        <f t="shared" si="15"/>
        <v>#DIV/0!</v>
      </c>
      <c r="K45" s="7">
        <v>0</v>
      </c>
      <c r="L45" s="4" t="e">
        <f t="shared" si="16"/>
        <v>#DIV/0!</v>
      </c>
      <c r="M45" s="7">
        <v>0</v>
      </c>
      <c r="N45" s="4" t="e">
        <f t="shared" si="17"/>
        <v>#DIV/0!</v>
      </c>
      <c r="O45" s="7">
        <v>0</v>
      </c>
      <c r="P45" s="4" t="e">
        <f t="shared" si="18"/>
        <v>#DIV/0!</v>
      </c>
    </row>
    <row r="46" spans="1:16" ht="35.25" customHeight="1">
      <c r="A46" s="61" t="s">
        <v>10</v>
      </c>
      <c r="B46" s="7">
        <v>54.36924194000001</v>
      </c>
      <c r="C46" s="7">
        <v>62.987853900000005</v>
      </c>
      <c r="D46" s="4">
        <f t="shared" si="19"/>
        <v>15.851999499112374</v>
      </c>
      <c r="E46" s="7">
        <v>68.404157</v>
      </c>
      <c r="F46" s="4">
        <f t="shared" si="14"/>
        <v>8.59896434731521</v>
      </c>
      <c r="G46" s="7">
        <v>69.88355265</v>
      </c>
      <c r="H46" s="4">
        <f t="shared" si="14"/>
        <v>2.162727697967246</v>
      </c>
      <c r="I46" s="7">
        <v>75.01541</v>
      </c>
      <c r="J46" s="4">
        <f t="shared" si="15"/>
        <v>7.343440846091566</v>
      </c>
      <c r="K46" s="7">
        <v>87.7052156</v>
      </c>
      <c r="L46" s="4">
        <f t="shared" si="16"/>
        <v>16.916265071403327</v>
      </c>
      <c r="M46" s="7">
        <v>96.45709450000001</v>
      </c>
      <c r="N46" s="4">
        <f t="shared" si="17"/>
        <v>9.978743955108648</v>
      </c>
      <c r="O46" s="7">
        <v>169.10232789999998</v>
      </c>
      <c r="P46" s="4">
        <f t="shared" si="18"/>
        <v>75.31352025122419</v>
      </c>
    </row>
    <row r="47" spans="1:16" ht="35.25" customHeight="1">
      <c r="A47" s="5" t="s">
        <v>11</v>
      </c>
      <c r="B47" s="7">
        <v>2.27588742</v>
      </c>
      <c r="C47" s="7">
        <v>2.43760583</v>
      </c>
      <c r="D47" s="4">
        <f t="shared" si="19"/>
        <v>7.105729772872498</v>
      </c>
      <c r="E47" s="7">
        <v>2.11004871</v>
      </c>
      <c r="F47" s="4">
        <f t="shared" si="14"/>
        <v>-13.43765739188439</v>
      </c>
      <c r="G47" s="7">
        <v>2.48500228</v>
      </c>
      <c r="H47" s="4">
        <f t="shared" si="14"/>
        <v>17.769901150765364</v>
      </c>
      <c r="I47" s="7">
        <v>2.98686451</v>
      </c>
      <c r="J47" s="4">
        <f t="shared" si="15"/>
        <v>20.19564464946891</v>
      </c>
      <c r="K47" s="7">
        <v>2.9120208</v>
      </c>
      <c r="L47" s="4">
        <f t="shared" si="16"/>
        <v>-2.505761803035388</v>
      </c>
      <c r="M47" s="7">
        <v>2.894416</v>
      </c>
      <c r="N47" s="4">
        <f t="shared" si="17"/>
        <v>-0.6045561213024294</v>
      </c>
      <c r="O47" s="7">
        <v>3.21297317</v>
      </c>
      <c r="P47" s="4">
        <f t="shared" si="18"/>
        <v>11.005922092746863</v>
      </c>
    </row>
    <row r="48" spans="1:16" ht="35.25" customHeight="1">
      <c r="A48" s="3" t="s">
        <v>3</v>
      </c>
      <c r="B48" s="7">
        <f>SUM(B40:B47)</f>
        <v>13664.15425952</v>
      </c>
      <c r="C48" s="7">
        <f>SUM(C40:C47)</f>
        <v>17137.63600321</v>
      </c>
      <c r="D48" s="4">
        <f t="shared" si="19"/>
        <v>25.42039322536172</v>
      </c>
      <c r="E48" s="7">
        <f>SUM(E40:E47)</f>
        <v>15374.565612450002</v>
      </c>
      <c r="F48" s="4">
        <f t="shared" si="14"/>
        <v>-10.287710571223247</v>
      </c>
      <c r="G48" s="7">
        <f>SUM(G40:G47)</f>
        <v>18101.18841621</v>
      </c>
      <c r="H48" s="4">
        <f t="shared" si="14"/>
        <v>17.734633110883053</v>
      </c>
      <c r="I48" s="7">
        <f>SUM(I40:I47)</f>
        <v>19018.011572689997</v>
      </c>
      <c r="J48" s="4">
        <f t="shared" si="15"/>
        <v>5.064988747694391</v>
      </c>
      <c r="K48" s="7">
        <f>SUM(K40:K47)</f>
        <v>20991.15757467</v>
      </c>
      <c r="L48" s="4">
        <f t="shared" si="16"/>
        <v>10.375143555036297</v>
      </c>
      <c r="M48" s="7">
        <f>SUM(M40:M47)</f>
        <v>21722.19855793</v>
      </c>
      <c r="N48" s="4">
        <f t="shared" si="17"/>
        <v>3.482613956183854</v>
      </c>
      <c r="O48" s="7">
        <f>SUM(O40:O47)</f>
        <v>22394.169925860002</v>
      </c>
      <c r="P48" s="4">
        <f t="shared" si="18"/>
        <v>3.093477698115817</v>
      </c>
    </row>
    <row r="49" ht="35.25" customHeight="1">
      <c r="A49" s="1"/>
    </row>
    <row r="50" ht="35.25" customHeight="1">
      <c r="A50" s="1"/>
    </row>
    <row r="51" ht="35.25" customHeight="1">
      <c r="A51" s="1"/>
    </row>
    <row r="52" spans="1:16" ht="35.25" customHeight="1">
      <c r="A52" s="241" t="s">
        <v>228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35.25" customHeight="1">
      <c r="A53" s="241" t="s">
        <v>325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</row>
    <row r="54" spans="1:16" ht="3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5.25" customHeight="1">
      <c r="A55" s="56" t="s">
        <v>61</v>
      </c>
      <c r="B55" s="245" t="s">
        <v>0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</row>
    <row r="56" spans="1:16" ht="35.25" customHeight="1">
      <c r="A56" s="3" t="s">
        <v>1</v>
      </c>
      <c r="B56" s="3">
        <v>2550</v>
      </c>
      <c r="C56" s="3">
        <v>2551</v>
      </c>
      <c r="D56" s="4" t="s">
        <v>2</v>
      </c>
      <c r="E56" s="3">
        <v>2552</v>
      </c>
      <c r="F56" s="4" t="s">
        <v>2</v>
      </c>
      <c r="G56" s="3">
        <v>2553</v>
      </c>
      <c r="H56" s="4" t="s">
        <v>2</v>
      </c>
      <c r="I56" s="3">
        <v>2554</v>
      </c>
      <c r="J56" s="4" t="s">
        <v>2</v>
      </c>
      <c r="K56" s="3">
        <v>2555</v>
      </c>
      <c r="L56" s="4" t="s">
        <v>2</v>
      </c>
      <c r="M56" s="3">
        <v>2556</v>
      </c>
      <c r="N56" s="4" t="s">
        <v>2</v>
      </c>
      <c r="O56" s="3">
        <v>2557</v>
      </c>
      <c r="P56" s="4" t="s">
        <v>2</v>
      </c>
    </row>
    <row r="57" spans="1:16" ht="35.25" customHeight="1">
      <c r="A57" s="5" t="s">
        <v>4</v>
      </c>
      <c r="B57" s="7">
        <v>6368.884392389999</v>
      </c>
      <c r="C57" s="7">
        <v>6975.71765685</v>
      </c>
      <c r="D57" s="4">
        <f>(C57-B57)/B57*100</f>
        <v>9.52809357295115</v>
      </c>
      <c r="E57" s="7">
        <v>6688.17907884</v>
      </c>
      <c r="F57" s="4">
        <f aca="true" t="shared" si="20" ref="F57:F65">(E57-C57)/C57*100</f>
        <v>-4.121992777727222</v>
      </c>
      <c r="G57" s="7">
        <v>7295.48014743</v>
      </c>
      <c r="H57" s="4">
        <f>(G57-E57)/E57*100</f>
        <v>9.08021542831252</v>
      </c>
      <c r="I57" s="7">
        <v>8112.769391180002</v>
      </c>
      <c r="J57" s="4">
        <f aca="true" t="shared" si="21" ref="J57:J65">(I57-G57)*100/G57</f>
        <v>11.202679292300044</v>
      </c>
      <c r="K57" s="7">
        <v>8883.91548295</v>
      </c>
      <c r="L57" s="4">
        <f aca="true" t="shared" si="22" ref="L57:L65">(K57-I57)/I57*100</f>
        <v>9.5053372601515</v>
      </c>
      <c r="M57" s="7">
        <v>10251.269278679998</v>
      </c>
      <c r="N57" s="4">
        <f aca="true" t="shared" si="23" ref="N57:N65">(M57-K57)/K57*100</f>
        <v>15.391341783408693</v>
      </c>
      <c r="O57" s="7">
        <v>10494.959920890002</v>
      </c>
      <c r="P57" s="4">
        <f aca="true" t="shared" si="24" ref="P57:P65">(O57-M57)/M57*100</f>
        <v>2.377175309566958</v>
      </c>
    </row>
    <row r="58" spans="1:16" ht="35.25" customHeight="1">
      <c r="A58" s="5" t="s">
        <v>5</v>
      </c>
      <c r="B58" s="7">
        <v>12663.736719339999</v>
      </c>
      <c r="C58" s="7">
        <v>16738.34258543</v>
      </c>
      <c r="D58" s="4">
        <f aca="true" t="shared" si="25" ref="D58:D65">(C58-B58)/B58*100</f>
        <v>32.17538358853657</v>
      </c>
      <c r="E58" s="7">
        <v>16690.49510922</v>
      </c>
      <c r="F58" s="4">
        <f t="shared" si="20"/>
        <v>-0.2858555198389265</v>
      </c>
      <c r="G58" s="7">
        <v>18655.113324449998</v>
      </c>
      <c r="H58" s="4">
        <f aca="true" t="shared" si="26" ref="H58:H65">(G58-E58)/E58*100</f>
        <v>11.770880386554404</v>
      </c>
      <c r="I58" s="7">
        <v>25993.5973597</v>
      </c>
      <c r="J58" s="4">
        <f t="shared" si="21"/>
        <v>39.337654548750166</v>
      </c>
      <c r="K58" s="7">
        <v>19144.91075389</v>
      </c>
      <c r="L58" s="4">
        <f t="shared" si="22"/>
        <v>-26.347590566391094</v>
      </c>
      <c r="M58" s="7">
        <v>21959.622657289998</v>
      </c>
      <c r="N58" s="4">
        <f t="shared" si="23"/>
        <v>14.702141679234968</v>
      </c>
      <c r="O58" s="7">
        <v>22771.4131905</v>
      </c>
      <c r="P58" s="4">
        <f t="shared" si="24"/>
        <v>3.696741724022791</v>
      </c>
    </row>
    <row r="59" spans="1:16" ht="35.25" customHeight="1">
      <c r="A59" s="5" t="s">
        <v>6</v>
      </c>
      <c r="B59" s="7">
        <v>0.0054546</v>
      </c>
      <c r="C59" s="7">
        <v>0.00045455</v>
      </c>
      <c r="D59" s="4">
        <f t="shared" si="25"/>
        <v>-91.66666666666667</v>
      </c>
      <c r="E59" s="7">
        <v>0.53672728</v>
      </c>
      <c r="F59" s="4">
        <f t="shared" si="20"/>
        <v>117978.82081179187</v>
      </c>
      <c r="G59" s="7">
        <v>3.17054547</v>
      </c>
      <c r="H59" s="4">
        <f t="shared" si="26"/>
        <v>490.7181520566645</v>
      </c>
      <c r="I59" s="7">
        <v>2.61818184</v>
      </c>
      <c r="J59" s="4">
        <f t="shared" si="21"/>
        <v>-17.4217223889869</v>
      </c>
      <c r="K59" s="7">
        <v>1.7245454700000002</v>
      </c>
      <c r="L59" s="4">
        <f t="shared" si="22"/>
        <v>-34.13194440306712</v>
      </c>
      <c r="M59" s="7">
        <v>0</v>
      </c>
      <c r="N59" s="4">
        <f t="shared" si="23"/>
        <v>-100</v>
      </c>
      <c r="O59" s="7">
        <v>0</v>
      </c>
      <c r="P59" s="4" t="e">
        <f t="shared" si="24"/>
        <v>#DIV/0!</v>
      </c>
    </row>
    <row r="60" spans="1:16" ht="35.25" customHeight="1">
      <c r="A60" s="5" t="s">
        <v>7</v>
      </c>
      <c r="B60" s="7">
        <v>7565.995213859999</v>
      </c>
      <c r="C60" s="7">
        <v>8624.26355908</v>
      </c>
      <c r="D60" s="4">
        <f t="shared" si="25"/>
        <v>13.987166463988501</v>
      </c>
      <c r="E60" s="7">
        <v>8003.56638577</v>
      </c>
      <c r="F60" s="4">
        <f t="shared" si="20"/>
        <v>-7.19710348666818</v>
      </c>
      <c r="G60" s="7">
        <v>8823.55870682</v>
      </c>
      <c r="H60" s="4">
        <f t="shared" si="26"/>
        <v>10.245336660265746</v>
      </c>
      <c r="I60" s="7">
        <v>9782.572386490001</v>
      </c>
      <c r="J60" s="4">
        <f t="shared" si="21"/>
        <v>10.868785617403436</v>
      </c>
      <c r="K60" s="7">
        <v>11210.79738692</v>
      </c>
      <c r="L60" s="4">
        <f t="shared" si="22"/>
        <v>14.599687525976462</v>
      </c>
      <c r="M60" s="7">
        <v>13082.87549023</v>
      </c>
      <c r="N60" s="4">
        <f t="shared" si="23"/>
        <v>16.698884465561882</v>
      </c>
      <c r="O60" s="7">
        <v>14227.233777859998</v>
      </c>
      <c r="P60" s="4">
        <f t="shared" si="24"/>
        <v>8.746993644360357</v>
      </c>
    </row>
    <row r="61" spans="1:16" ht="35.25" customHeight="1">
      <c r="A61" s="5" t="s">
        <v>8</v>
      </c>
      <c r="B61" s="7">
        <v>803.38587586</v>
      </c>
      <c r="C61" s="7">
        <v>784.03611704</v>
      </c>
      <c r="D61" s="4">
        <f t="shared" si="25"/>
        <v>-2.408526139358214</v>
      </c>
      <c r="E61" s="7">
        <v>645.70078946</v>
      </c>
      <c r="F61" s="4">
        <f t="shared" si="20"/>
        <v>-17.64399937368477</v>
      </c>
      <c r="G61" s="7">
        <v>514.93471789</v>
      </c>
      <c r="H61" s="4">
        <f t="shared" si="26"/>
        <v>-20.251806053909235</v>
      </c>
      <c r="I61" s="7">
        <v>581.2262992000001</v>
      </c>
      <c r="J61" s="4">
        <f t="shared" si="21"/>
        <v>12.873783609238258</v>
      </c>
      <c r="K61" s="7">
        <v>805.7037609299999</v>
      </c>
      <c r="L61" s="4">
        <f t="shared" si="22"/>
        <v>38.62135316983603</v>
      </c>
      <c r="M61" s="7">
        <v>925.3636602700001</v>
      </c>
      <c r="N61" s="4">
        <f t="shared" si="23"/>
        <v>14.851599948085173</v>
      </c>
      <c r="O61" s="7">
        <v>1033.1843027500001</v>
      </c>
      <c r="P61" s="4">
        <f t="shared" si="24"/>
        <v>11.651704849587507</v>
      </c>
    </row>
    <row r="62" spans="1:16" ht="35.25" customHeight="1">
      <c r="A62" s="5" t="s">
        <v>9</v>
      </c>
      <c r="B62" s="7">
        <v>0</v>
      </c>
      <c r="C62" s="7">
        <v>0</v>
      </c>
      <c r="D62" s="4" t="e">
        <f t="shared" si="25"/>
        <v>#DIV/0!</v>
      </c>
      <c r="E62" s="7">
        <v>0</v>
      </c>
      <c r="F62" s="4" t="e">
        <f t="shared" si="20"/>
        <v>#DIV/0!</v>
      </c>
      <c r="G62" s="7">
        <v>0</v>
      </c>
      <c r="H62" s="4" t="e">
        <f t="shared" si="26"/>
        <v>#DIV/0!</v>
      </c>
      <c r="I62" s="7">
        <v>0</v>
      </c>
      <c r="J62" s="4" t="e">
        <f t="shared" si="21"/>
        <v>#DIV/0!</v>
      </c>
      <c r="K62" s="7">
        <v>0</v>
      </c>
      <c r="L62" s="4" t="e">
        <f t="shared" si="22"/>
        <v>#DIV/0!</v>
      </c>
      <c r="M62" s="7">
        <v>0</v>
      </c>
      <c r="N62" s="4" t="e">
        <f t="shared" si="23"/>
        <v>#DIV/0!</v>
      </c>
      <c r="O62" s="7">
        <v>0</v>
      </c>
      <c r="P62" s="4" t="e">
        <f t="shared" si="24"/>
        <v>#DIV/0!</v>
      </c>
    </row>
    <row r="63" spans="1:16" ht="35.25" customHeight="1">
      <c r="A63" s="5" t="s">
        <v>10</v>
      </c>
      <c r="B63" s="7">
        <v>119.82893705000001</v>
      </c>
      <c r="C63" s="7">
        <v>125.11449747</v>
      </c>
      <c r="D63" s="4">
        <f t="shared" si="25"/>
        <v>4.41092156045291</v>
      </c>
      <c r="E63" s="7">
        <v>117.37724376999999</v>
      </c>
      <c r="F63" s="4">
        <f t="shared" si="20"/>
        <v>-6.184138414379398</v>
      </c>
      <c r="G63" s="7">
        <v>140.59554923</v>
      </c>
      <c r="H63" s="4">
        <f t="shared" si="26"/>
        <v>19.78092576913471</v>
      </c>
      <c r="I63" s="7">
        <v>175.65297535</v>
      </c>
      <c r="J63" s="4">
        <f t="shared" si="21"/>
        <v>24.934947309498128</v>
      </c>
      <c r="K63" s="7">
        <v>186.19255812</v>
      </c>
      <c r="L63" s="4">
        <f t="shared" si="22"/>
        <v>6.000230140707384</v>
      </c>
      <c r="M63" s="7">
        <v>250.10588317</v>
      </c>
      <c r="N63" s="4">
        <f t="shared" si="23"/>
        <v>34.32646594221464</v>
      </c>
      <c r="O63" s="7">
        <v>274.47231654999996</v>
      </c>
      <c r="P63" s="4">
        <f t="shared" si="24"/>
        <v>9.742447107266885</v>
      </c>
    </row>
    <row r="64" spans="1:16" ht="35.25" customHeight="1">
      <c r="A64" s="5" t="s">
        <v>11</v>
      </c>
      <c r="B64" s="7">
        <v>2.2118022300000004</v>
      </c>
      <c r="C64" s="7">
        <v>2.03966858</v>
      </c>
      <c r="D64" s="4">
        <f t="shared" si="25"/>
        <v>-7.782506395248573</v>
      </c>
      <c r="E64" s="7">
        <v>1.57631581</v>
      </c>
      <c r="F64" s="4">
        <f t="shared" si="20"/>
        <v>-22.717061710094086</v>
      </c>
      <c r="G64" s="7">
        <v>1.76402406</v>
      </c>
      <c r="H64" s="4">
        <f t="shared" si="26"/>
        <v>11.908035738092343</v>
      </c>
      <c r="I64" s="7">
        <v>1.8816253899999997</v>
      </c>
      <c r="J64" s="4">
        <f t="shared" si="21"/>
        <v>6.6666511339986965</v>
      </c>
      <c r="K64" s="7">
        <v>2.02335557</v>
      </c>
      <c r="L64" s="4">
        <f t="shared" si="22"/>
        <v>7.532327144033722</v>
      </c>
      <c r="M64" s="7">
        <v>2.1739855099999996</v>
      </c>
      <c r="N64" s="4">
        <f t="shared" si="23"/>
        <v>7.444561017023791</v>
      </c>
      <c r="O64" s="7">
        <v>2.2027244599999998</v>
      </c>
      <c r="P64" s="4">
        <f t="shared" si="24"/>
        <v>1.3219476334044267</v>
      </c>
    </row>
    <row r="65" spans="1:16" ht="35.25" customHeight="1">
      <c r="A65" s="3" t="s">
        <v>3</v>
      </c>
      <c r="B65" s="7">
        <f>SUM(B57:B64)</f>
        <v>27524.04839532999</v>
      </c>
      <c r="C65" s="7">
        <f>SUM(C57:C64)</f>
        <v>33249.514539</v>
      </c>
      <c r="D65" s="4">
        <f t="shared" si="25"/>
        <v>20.80168607987716</v>
      </c>
      <c r="E65" s="7">
        <f>SUM(E57:E64)</f>
        <v>32147.43165015</v>
      </c>
      <c r="F65" s="4">
        <f t="shared" si="20"/>
        <v>-3.314583398074327</v>
      </c>
      <c r="G65" s="7">
        <f>SUM(G57:G64)</f>
        <v>35434.61701534999</v>
      </c>
      <c r="H65" s="4">
        <f t="shared" si="26"/>
        <v>10.225343663448317</v>
      </c>
      <c r="I65" s="7">
        <f>SUM(I57:I64)</f>
        <v>44650.31821915</v>
      </c>
      <c r="J65" s="4">
        <f t="shared" si="21"/>
        <v>26.00762186820826</v>
      </c>
      <c r="K65" s="7">
        <f>SUM(K57:K64)</f>
        <v>40235.26784385</v>
      </c>
      <c r="L65" s="4">
        <f t="shared" si="22"/>
        <v>-9.888060267858153</v>
      </c>
      <c r="M65" s="7">
        <f>SUM(M57:M64)</f>
        <v>46471.41095514999</v>
      </c>
      <c r="N65" s="4">
        <f t="shared" si="23"/>
        <v>15.49919621636915</v>
      </c>
      <c r="O65" s="7">
        <f>SUM(O57:O64)</f>
        <v>48803.466233009996</v>
      </c>
      <c r="P65" s="4">
        <f t="shared" si="24"/>
        <v>5.018257956726754</v>
      </c>
    </row>
    <row r="66" ht="35.25" customHeight="1">
      <c r="A66" s="1"/>
    </row>
    <row r="67" ht="35.25" customHeight="1">
      <c r="A67" s="1"/>
    </row>
    <row r="68" ht="35.25" customHeight="1">
      <c r="A68" s="1"/>
    </row>
    <row r="69" ht="35.25" customHeight="1">
      <c r="A69" s="1"/>
    </row>
    <row r="70" ht="35.25" customHeight="1">
      <c r="A70" s="1"/>
    </row>
    <row r="71" spans="1:16" ht="35.25" customHeight="1">
      <c r="A71" s="241" t="s">
        <v>229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</row>
    <row r="72" spans="1:16" ht="35.25" customHeight="1">
      <c r="A72" s="241" t="s">
        <v>325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</row>
    <row r="73" spans="1:16" ht="3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5.25" customHeight="1">
      <c r="A74" s="56" t="s">
        <v>61</v>
      </c>
      <c r="B74" s="245" t="s">
        <v>0</v>
      </c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</row>
    <row r="75" spans="1:16" ht="35.25" customHeight="1">
      <c r="A75" s="3" t="s">
        <v>1</v>
      </c>
      <c r="B75" s="3">
        <v>2550</v>
      </c>
      <c r="C75" s="3">
        <v>2551</v>
      </c>
      <c r="D75" s="4" t="s">
        <v>2</v>
      </c>
      <c r="E75" s="3">
        <v>2552</v>
      </c>
      <c r="F75" s="4" t="s">
        <v>2</v>
      </c>
      <c r="G75" s="3">
        <v>2553</v>
      </c>
      <c r="H75" s="4" t="s">
        <v>2</v>
      </c>
      <c r="I75" s="3">
        <v>2554</v>
      </c>
      <c r="J75" s="4" t="s">
        <v>2</v>
      </c>
      <c r="K75" s="3">
        <v>2555</v>
      </c>
      <c r="L75" s="4" t="s">
        <v>2</v>
      </c>
      <c r="M75" s="3">
        <v>2556</v>
      </c>
      <c r="N75" s="4" t="s">
        <v>2</v>
      </c>
      <c r="O75" s="3">
        <v>2557</v>
      </c>
      <c r="P75" s="4" t="s">
        <v>2</v>
      </c>
    </row>
    <row r="76" spans="1:16" ht="35.25" customHeight="1">
      <c r="A76" s="5" t="s">
        <v>4</v>
      </c>
      <c r="B76" s="7">
        <v>928.9527654700001</v>
      </c>
      <c r="C76" s="7">
        <v>993.489083917</v>
      </c>
      <c r="D76" s="4">
        <f>(C76-B76)/B76*100</f>
        <v>6.947212048434773</v>
      </c>
      <c r="E76" s="7">
        <v>956.6492851300001</v>
      </c>
      <c r="F76" s="4">
        <f aca="true" t="shared" si="27" ref="F76:F84">(E76-C76)/C76*100</f>
        <v>-3.7081231574032767</v>
      </c>
      <c r="G76" s="7">
        <v>1056.04235019</v>
      </c>
      <c r="H76" s="4">
        <f aca="true" t="shared" si="28" ref="H76:H84">(G76-E76)/E76*100</f>
        <v>10.389707764898741</v>
      </c>
      <c r="I76" s="7">
        <v>1161.36529207</v>
      </c>
      <c r="J76" s="4">
        <f aca="true" t="shared" si="29" ref="J76:J84">(I76-G76)*100/G76</f>
        <v>9.973363460381162</v>
      </c>
      <c r="K76" s="7">
        <v>1224.8940055</v>
      </c>
      <c r="L76" s="4">
        <f aca="true" t="shared" si="30" ref="L76:L84">(K76-I76)/I76*100</f>
        <v>5.470174962501896</v>
      </c>
      <c r="M76" s="7">
        <v>1490.9415135200002</v>
      </c>
      <c r="N76" s="4">
        <f aca="true" t="shared" si="31" ref="N76:N84">(M76-K76)/K76*100</f>
        <v>21.720043271123686</v>
      </c>
      <c r="O76" s="7">
        <v>1396.13516959</v>
      </c>
      <c r="P76" s="4">
        <f aca="true" t="shared" si="32" ref="P76:P84">(O76-M76)/M76*100</f>
        <v>-6.358823808330988</v>
      </c>
    </row>
    <row r="77" spans="1:16" ht="35.25" customHeight="1">
      <c r="A77" s="5" t="s">
        <v>5</v>
      </c>
      <c r="B77" s="7">
        <v>1200.0450414499999</v>
      </c>
      <c r="C77" s="7">
        <v>1570.76741907</v>
      </c>
      <c r="D77" s="4">
        <f aca="true" t="shared" si="33" ref="D77:D84">(C77-B77)/B77*100</f>
        <v>30.89237193731168</v>
      </c>
      <c r="E77" s="7">
        <v>1341.8186208200002</v>
      </c>
      <c r="F77" s="4">
        <f t="shared" si="27"/>
        <v>-14.575601420708919</v>
      </c>
      <c r="G77" s="7">
        <v>1385.89037465</v>
      </c>
      <c r="H77" s="4">
        <f t="shared" si="28"/>
        <v>3.2844792244027046</v>
      </c>
      <c r="I77" s="7">
        <v>1659.3831088399997</v>
      </c>
      <c r="J77" s="4">
        <f t="shared" si="29"/>
        <v>19.734081366938494</v>
      </c>
      <c r="K77" s="7">
        <v>1640.83906176</v>
      </c>
      <c r="L77" s="4">
        <f t="shared" si="30"/>
        <v>-1.117526566421603</v>
      </c>
      <c r="M77" s="7">
        <v>1875.03213284</v>
      </c>
      <c r="N77" s="4">
        <f t="shared" si="31"/>
        <v>14.272763035565433</v>
      </c>
      <c r="O77" s="7">
        <v>1883.1546946100002</v>
      </c>
      <c r="P77" s="4">
        <f t="shared" si="32"/>
        <v>0.4331958704994251</v>
      </c>
    </row>
    <row r="78" spans="1:16" ht="35.25" customHeight="1">
      <c r="A78" s="5" t="s">
        <v>6</v>
      </c>
      <c r="B78" s="7">
        <v>0.16648727000000002</v>
      </c>
      <c r="C78" s="7">
        <v>0.045199960000000004</v>
      </c>
      <c r="D78" s="4">
        <f t="shared" si="33"/>
        <v>-72.85080114533682</v>
      </c>
      <c r="E78" s="7">
        <v>0.89766022</v>
      </c>
      <c r="F78" s="4">
        <f t="shared" si="27"/>
        <v>1885.9756955537125</v>
      </c>
      <c r="G78" s="7">
        <v>0.10836364</v>
      </c>
      <c r="H78" s="4">
        <f t="shared" si="28"/>
        <v>-87.92821185726599</v>
      </c>
      <c r="I78" s="7">
        <v>0</v>
      </c>
      <c r="J78" s="4">
        <f t="shared" si="29"/>
        <v>-100</v>
      </c>
      <c r="K78" s="7">
        <v>0</v>
      </c>
      <c r="L78" s="4" t="e">
        <f t="shared" si="30"/>
        <v>#DIV/0!</v>
      </c>
      <c r="M78" s="7">
        <v>0.00393846</v>
      </c>
      <c r="N78" s="4" t="e">
        <f t="shared" si="31"/>
        <v>#DIV/0!</v>
      </c>
      <c r="O78" s="7">
        <v>0</v>
      </c>
      <c r="P78" s="4">
        <f t="shared" si="32"/>
        <v>-100</v>
      </c>
    </row>
    <row r="79" spans="1:16" ht="35.25" customHeight="1">
      <c r="A79" s="5" t="s">
        <v>7</v>
      </c>
      <c r="B79" s="7">
        <v>1631.5296884600002</v>
      </c>
      <c r="C79" s="7">
        <v>2012.7288470899996</v>
      </c>
      <c r="D79" s="4">
        <f t="shared" si="33"/>
        <v>23.364524796959902</v>
      </c>
      <c r="E79" s="7">
        <v>1903.2904300700002</v>
      </c>
      <c r="F79" s="4">
        <f t="shared" si="27"/>
        <v>-5.437315472385926</v>
      </c>
      <c r="G79" s="7">
        <v>1928.32346391</v>
      </c>
      <c r="H79" s="4">
        <f t="shared" si="28"/>
        <v>1.315250339333616</v>
      </c>
      <c r="I79" s="7">
        <v>2280.28234207</v>
      </c>
      <c r="J79" s="4">
        <f t="shared" si="29"/>
        <v>18.252066354383523</v>
      </c>
      <c r="K79" s="7">
        <v>2356.9003263600002</v>
      </c>
      <c r="L79" s="4">
        <f t="shared" si="30"/>
        <v>3.360021821703344</v>
      </c>
      <c r="M79" s="7">
        <v>2618.10229375</v>
      </c>
      <c r="N79" s="4">
        <f t="shared" si="31"/>
        <v>11.082435878542245</v>
      </c>
      <c r="O79" s="7">
        <v>2906.90681979</v>
      </c>
      <c r="P79" s="4">
        <f t="shared" si="32"/>
        <v>11.031063481722672</v>
      </c>
    </row>
    <row r="80" spans="1:16" ht="35.25" customHeight="1">
      <c r="A80" s="5" t="s">
        <v>8</v>
      </c>
      <c r="B80" s="7">
        <v>35.3880849</v>
      </c>
      <c r="C80" s="7">
        <v>24.940022470000002</v>
      </c>
      <c r="D80" s="4">
        <f t="shared" si="33"/>
        <v>-29.524238057878062</v>
      </c>
      <c r="E80" s="7">
        <v>29.697855229999995</v>
      </c>
      <c r="F80" s="4">
        <f t="shared" si="27"/>
        <v>19.0770989309377</v>
      </c>
      <c r="G80" s="7">
        <v>22.197155759999998</v>
      </c>
      <c r="H80" s="4">
        <f t="shared" si="28"/>
        <v>-25.25670427008812</v>
      </c>
      <c r="I80" s="7">
        <v>22.47396938</v>
      </c>
      <c r="J80" s="4">
        <f t="shared" si="29"/>
        <v>1.2470679711984967</v>
      </c>
      <c r="K80" s="7">
        <v>27.399064439999997</v>
      </c>
      <c r="L80" s="4">
        <f t="shared" si="30"/>
        <v>21.914664813875422</v>
      </c>
      <c r="M80" s="7">
        <v>31.041735149999997</v>
      </c>
      <c r="N80" s="4">
        <f t="shared" si="31"/>
        <v>13.294872596752072</v>
      </c>
      <c r="O80" s="7">
        <v>44.592462870000006</v>
      </c>
      <c r="P80" s="4">
        <f t="shared" si="32"/>
        <v>43.65325473759803</v>
      </c>
    </row>
    <row r="81" spans="1:16" ht="35.25" customHeight="1">
      <c r="A81" s="5" t="s">
        <v>9</v>
      </c>
      <c r="B81" s="7">
        <v>0</v>
      </c>
      <c r="C81" s="7">
        <v>0</v>
      </c>
      <c r="D81" s="4" t="e">
        <f t="shared" si="33"/>
        <v>#DIV/0!</v>
      </c>
      <c r="E81" s="7">
        <v>0</v>
      </c>
      <c r="F81" s="4" t="e">
        <f t="shared" si="27"/>
        <v>#DIV/0!</v>
      </c>
      <c r="G81" s="7">
        <v>0</v>
      </c>
      <c r="H81" s="4" t="e">
        <f t="shared" si="28"/>
        <v>#DIV/0!</v>
      </c>
      <c r="I81" s="7">
        <v>0</v>
      </c>
      <c r="J81" s="4" t="e">
        <f t="shared" si="29"/>
        <v>#DIV/0!</v>
      </c>
      <c r="K81" s="7">
        <v>0</v>
      </c>
      <c r="L81" s="4" t="e">
        <f t="shared" si="30"/>
        <v>#DIV/0!</v>
      </c>
      <c r="M81" s="7">
        <v>0</v>
      </c>
      <c r="N81" s="4" t="e">
        <f t="shared" si="31"/>
        <v>#DIV/0!</v>
      </c>
      <c r="O81" s="7">
        <v>0</v>
      </c>
      <c r="P81" s="4" t="e">
        <f t="shared" si="32"/>
        <v>#DIV/0!</v>
      </c>
    </row>
    <row r="82" spans="1:16" ht="35.25" customHeight="1">
      <c r="A82" s="5" t="s">
        <v>10</v>
      </c>
      <c r="B82" s="7">
        <v>25.2802185</v>
      </c>
      <c r="C82" s="7">
        <v>21.18751525</v>
      </c>
      <c r="D82" s="4">
        <f t="shared" si="33"/>
        <v>-16.18935077637877</v>
      </c>
      <c r="E82" s="7">
        <v>42.56881396</v>
      </c>
      <c r="F82" s="4">
        <f t="shared" si="27"/>
        <v>100.9146115422855</v>
      </c>
      <c r="G82" s="7">
        <v>23.712607390000002</v>
      </c>
      <c r="H82" s="4">
        <f t="shared" si="28"/>
        <v>-44.295823199862525</v>
      </c>
      <c r="I82" s="7">
        <v>30.020477500000002</v>
      </c>
      <c r="J82" s="4">
        <f t="shared" si="29"/>
        <v>26.601334919668652</v>
      </c>
      <c r="K82" s="7">
        <v>27.24005726</v>
      </c>
      <c r="L82" s="4">
        <f t="shared" si="30"/>
        <v>-9.261745553514269</v>
      </c>
      <c r="M82" s="7">
        <v>32.58003580999999</v>
      </c>
      <c r="N82" s="4">
        <f t="shared" si="31"/>
        <v>19.603404277131798</v>
      </c>
      <c r="O82" s="7">
        <v>26.125870029999998</v>
      </c>
      <c r="P82" s="4">
        <f t="shared" si="32"/>
        <v>-19.81018626756382</v>
      </c>
    </row>
    <row r="83" spans="1:16" ht="35.25" customHeight="1">
      <c r="A83" s="5" t="s">
        <v>11</v>
      </c>
      <c r="B83" s="7">
        <v>2.88964838</v>
      </c>
      <c r="C83" s="7">
        <v>2.9611699</v>
      </c>
      <c r="D83" s="4">
        <f t="shared" si="33"/>
        <v>2.4750942189028433</v>
      </c>
      <c r="E83" s="7">
        <v>2.44519982</v>
      </c>
      <c r="F83" s="4">
        <f t="shared" si="27"/>
        <v>-17.424534809704767</v>
      </c>
      <c r="G83" s="7">
        <v>2.727399330000001</v>
      </c>
      <c r="H83" s="4">
        <f t="shared" si="28"/>
        <v>11.540959053399602</v>
      </c>
      <c r="I83" s="7">
        <v>3.4339546000000003</v>
      </c>
      <c r="J83" s="4">
        <f t="shared" si="29"/>
        <v>25.90582399241109</v>
      </c>
      <c r="K83" s="7">
        <v>2.9679625699999996</v>
      </c>
      <c r="L83" s="4">
        <f t="shared" si="30"/>
        <v>-13.570127863659021</v>
      </c>
      <c r="M83" s="7">
        <v>2.8155332200000003</v>
      </c>
      <c r="N83" s="4">
        <f t="shared" si="31"/>
        <v>-5.135824539727918</v>
      </c>
      <c r="O83" s="7">
        <v>3.2093310999999995</v>
      </c>
      <c r="P83" s="4">
        <f t="shared" si="32"/>
        <v>13.986618136936748</v>
      </c>
    </row>
    <row r="84" spans="1:16" ht="35.25" customHeight="1">
      <c r="A84" s="3" t="s">
        <v>3</v>
      </c>
      <c r="B84" s="7">
        <f>SUM(B76:B83)</f>
        <v>3824.2519344300003</v>
      </c>
      <c r="C84" s="7">
        <f>SUM(C76:C83)</f>
        <v>4626.119257656999</v>
      </c>
      <c r="D84" s="4">
        <f t="shared" si="33"/>
        <v>20.967952346646747</v>
      </c>
      <c r="E84" s="7">
        <f>SUM(E76:E83)</f>
        <v>4277.36786525</v>
      </c>
      <c r="F84" s="4">
        <f t="shared" si="27"/>
        <v>-7.538746257562584</v>
      </c>
      <c r="G84" s="7">
        <f>SUM(G76:G83)</f>
        <v>4419.001714869999</v>
      </c>
      <c r="H84" s="4">
        <f t="shared" si="28"/>
        <v>3.3112384550941734</v>
      </c>
      <c r="I84" s="7">
        <f>SUM(I76:I83)</f>
        <v>5156.95914446</v>
      </c>
      <c r="J84" s="4">
        <f t="shared" si="29"/>
        <v>16.69964116797612</v>
      </c>
      <c r="K84" s="7">
        <f>SUM(K76:K83)</f>
        <v>5280.240477890001</v>
      </c>
      <c r="L84" s="4">
        <f t="shared" si="30"/>
        <v>2.3905819297102453</v>
      </c>
      <c r="M84" s="7">
        <f>SUM(M76:M83)</f>
        <v>6050.517182750001</v>
      </c>
      <c r="N84" s="4">
        <f t="shared" si="31"/>
        <v>14.587909548540196</v>
      </c>
      <c r="O84" s="7">
        <f>SUM(O76:O83)</f>
        <v>6260.12434799</v>
      </c>
      <c r="P84" s="4">
        <f t="shared" si="32"/>
        <v>3.46428510008349</v>
      </c>
    </row>
    <row r="85" ht="35.25" customHeight="1">
      <c r="A85" s="1" t="s">
        <v>61</v>
      </c>
    </row>
    <row r="86" ht="35.25" customHeight="1">
      <c r="A86" s="1"/>
    </row>
    <row r="87" ht="35.25" customHeight="1">
      <c r="A87" s="1"/>
    </row>
    <row r="88" spans="1:16" ht="35.25" customHeight="1">
      <c r="A88" s="241" t="s">
        <v>230</v>
      </c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</row>
    <row r="89" spans="1:16" ht="35.25" customHeight="1">
      <c r="A89" s="241" t="s">
        <v>325</v>
      </c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</row>
    <row r="90" spans="1:16" ht="3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5.25" customHeight="1">
      <c r="A91" s="56" t="s">
        <v>61</v>
      </c>
      <c r="B91" s="245" t="s">
        <v>0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</row>
    <row r="92" spans="1:16" ht="35.25" customHeight="1">
      <c r="A92" s="3" t="s">
        <v>1</v>
      </c>
      <c r="B92" s="3">
        <v>2550</v>
      </c>
      <c r="C92" s="3">
        <v>2551</v>
      </c>
      <c r="D92" s="4" t="s">
        <v>2</v>
      </c>
      <c r="E92" s="3">
        <v>2552</v>
      </c>
      <c r="F92" s="4" t="s">
        <v>2</v>
      </c>
      <c r="G92" s="3">
        <v>2553</v>
      </c>
      <c r="H92" s="4" t="s">
        <v>2</v>
      </c>
      <c r="I92" s="3">
        <v>2554</v>
      </c>
      <c r="J92" s="4" t="s">
        <v>2</v>
      </c>
      <c r="K92" s="3">
        <v>2555</v>
      </c>
      <c r="L92" s="4" t="s">
        <v>2</v>
      </c>
      <c r="M92" s="3">
        <v>2556</v>
      </c>
      <c r="N92" s="4" t="s">
        <v>2</v>
      </c>
      <c r="O92" s="3">
        <v>2557</v>
      </c>
      <c r="P92" s="4" t="s">
        <v>2</v>
      </c>
    </row>
    <row r="93" spans="1:16" ht="35.25" customHeight="1">
      <c r="A93" s="5" t="s">
        <v>4</v>
      </c>
      <c r="B93" s="7">
        <v>998.9735370399999</v>
      </c>
      <c r="C93" s="7">
        <v>971.39602555</v>
      </c>
      <c r="D93" s="4">
        <f>(C93-B93)/B93*100</f>
        <v>-2.760584787031817</v>
      </c>
      <c r="E93" s="7">
        <v>865.47214674</v>
      </c>
      <c r="F93" s="4">
        <f aca="true" t="shared" si="34" ref="F93:F101">(E93-C93)/C93*100</f>
        <v>-10.90429402879494</v>
      </c>
      <c r="G93" s="7">
        <v>845.97825129</v>
      </c>
      <c r="H93" s="4">
        <f>(G93-E93)/C93*100</f>
        <v>-2.006791765383497</v>
      </c>
      <c r="I93" s="7">
        <v>902.5170966799999</v>
      </c>
      <c r="J93" s="4">
        <f aca="true" t="shared" si="35" ref="J93:J101">(I93-G93)*100/G93</f>
        <v>6.683250462264954</v>
      </c>
      <c r="K93" s="7">
        <v>1013.12693707</v>
      </c>
      <c r="L93" s="4">
        <f aca="true" t="shared" si="36" ref="L93:L101">(K93-I93)/I93*100</f>
        <v>12.255705825062995</v>
      </c>
      <c r="M93" s="7">
        <v>1165.44109688</v>
      </c>
      <c r="N93" s="4">
        <f aca="true" t="shared" si="37" ref="N93:N101">(M93-K93)/K93*100</f>
        <v>15.03406475900227</v>
      </c>
      <c r="O93" s="7">
        <v>1093.8732397800002</v>
      </c>
      <c r="P93" s="4">
        <f aca="true" t="shared" si="38" ref="P93:P101">(O93-M93)/M93*100</f>
        <v>-6.140838631106627</v>
      </c>
    </row>
    <row r="94" spans="1:16" ht="35.25" customHeight="1">
      <c r="A94" s="5" t="s">
        <v>5</v>
      </c>
      <c r="B94" s="7">
        <v>1166.1307202</v>
      </c>
      <c r="C94" s="7">
        <v>1150.5358727100001</v>
      </c>
      <c r="D94" s="4">
        <f aca="true" t="shared" si="39" ref="D94:D101">(C94-B94)/B94*100</f>
        <v>-1.3373155530389647</v>
      </c>
      <c r="E94" s="7">
        <v>1050.52353685</v>
      </c>
      <c r="F94" s="4">
        <f t="shared" si="34"/>
        <v>-8.692674277458957</v>
      </c>
      <c r="G94" s="7">
        <v>1227.6438153300003</v>
      </c>
      <c r="H94" s="4">
        <f aca="true" t="shared" si="40" ref="H94:H101">(G94-E94)/C94*100</f>
        <v>15.39458983254532</v>
      </c>
      <c r="I94" s="7">
        <v>1509.1828254799998</v>
      </c>
      <c r="J94" s="4">
        <f t="shared" si="35"/>
        <v>22.93328135036624</v>
      </c>
      <c r="K94" s="7">
        <v>1432.8818197399999</v>
      </c>
      <c r="L94" s="4">
        <f t="shared" si="36"/>
        <v>-5.055782801910179</v>
      </c>
      <c r="M94" s="7">
        <v>1619.1438492499997</v>
      </c>
      <c r="N94" s="4">
        <f t="shared" si="37"/>
        <v>12.999120160781827</v>
      </c>
      <c r="O94" s="7">
        <v>1578.09214478</v>
      </c>
      <c r="P94" s="4">
        <f t="shared" si="38"/>
        <v>-2.5353957580121897</v>
      </c>
    </row>
    <row r="95" spans="1:16" ht="35.25" customHeight="1">
      <c r="A95" s="5" t="s">
        <v>6</v>
      </c>
      <c r="B95" s="7">
        <v>0.23454547000000003</v>
      </c>
      <c r="C95" s="7">
        <v>0.32177387</v>
      </c>
      <c r="D95" s="4">
        <f t="shared" si="39"/>
        <v>37.190400650244904</v>
      </c>
      <c r="E95" s="7">
        <v>0.00848182</v>
      </c>
      <c r="F95" s="4">
        <f t="shared" si="34"/>
        <v>-97.36404326429614</v>
      </c>
      <c r="G95" s="7">
        <v>0.00636364</v>
      </c>
      <c r="H95" s="4">
        <f t="shared" si="40"/>
        <v>-0.6582821656711898</v>
      </c>
      <c r="I95" s="7">
        <v>0</v>
      </c>
      <c r="J95" s="4">
        <f t="shared" si="35"/>
        <v>-100</v>
      </c>
      <c r="K95" s="7">
        <v>0.0048001499999999996</v>
      </c>
      <c r="L95" s="4" t="e">
        <f t="shared" si="36"/>
        <v>#DIV/0!</v>
      </c>
      <c r="M95" s="7">
        <v>0</v>
      </c>
      <c r="N95" s="4">
        <f t="shared" si="37"/>
        <v>-100</v>
      </c>
      <c r="O95" s="7">
        <v>0</v>
      </c>
      <c r="P95" s="4" t="e">
        <f t="shared" si="38"/>
        <v>#DIV/0!</v>
      </c>
    </row>
    <row r="96" spans="1:16" ht="35.25" customHeight="1">
      <c r="A96" s="5" t="s">
        <v>7</v>
      </c>
      <c r="B96" s="7">
        <v>1834.2786363900002</v>
      </c>
      <c r="C96" s="7">
        <v>1989.59896681</v>
      </c>
      <c r="D96" s="4">
        <f t="shared" si="39"/>
        <v>8.46765193349698</v>
      </c>
      <c r="E96" s="7">
        <v>1668.71783701</v>
      </c>
      <c r="F96" s="4">
        <f t="shared" si="34"/>
        <v>-16.127930057909158</v>
      </c>
      <c r="G96" s="7">
        <v>1828.76914884</v>
      </c>
      <c r="H96" s="4">
        <f t="shared" si="40"/>
        <v>8.044400630475618</v>
      </c>
      <c r="I96" s="7">
        <v>1985.55099786</v>
      </c>
      <c r="J96" s="4">
        <f t="shared" si="35"/>
        <v>8.573080375915556</v>
      </c>
      <c r="K96" s="7">
        <v>2035.1326788200001</v>
      </c>
      <c r="L96" s="4">
        <f t="shared" si="36"/>
        <v>2.497124526815909</v>
      </c>
      <c r="M96" s="7">
        <v>2423.45636714</v>
      </c>
      <c r="N96" s="4">
        <f t="shared" si="37"/>
        <v>19.08100107483684</v>
      </c>
      <c r="O96" s="7">
        <v>2576.1229822000005</v>
      </c>
      <c r="P96" s="4">
        <f t="shared" si="38"/>
        <v>6.299540488123878</v>
      </c>
    </row>
    <row r="97" spans="1:16" ht="35.25" customHeight="1">
      <c r="A97" s="5" t="s">
        <v>8</v>
      </c>
      <c r="B97" s="7">
        <v>36.7687624</v>
      </c>
      <c r="C97" s="7">
        <v>28.39180552</v>
      </c>
      <c r="D97" s="4">
        <f t="shared" si="39"/>
        <v>-22.782808920432966</v>
      </c>
      <c r="E97" s="7">
        <v>30.54557473</v>
      </c>
      <c r="F97" s="4">
        <f t="shared" si="34"/>
        <v>7.585883217193862</v>
      </c>
      <c r="G97" s="7">
        <v>27.25965323</v>
      </c>
      <c r="H97" s="4">
        <f t="shared" si="40"/>
        <v>-11.573485517450802</v>
      </c>
      <c r="I97" s="7">
        <v>31.22870016</v>
      </c>
      <c r="J97" s="4">
        <f t="shared" si="35"/>
        <v>14.560151945117012</v>
      </c>
      <c r="K97" s="7">
        <v>39.02680927</v>
      </c>
      <c r="L97" s="4">
        <f t="shared" si="36"/>
        <v>24.970969236780434</v>
      </c>
      <c r="M97" s="7">
        <v>46.29290767</v>
      </c>
      <c r="N97" s="4">
        <f t="shared" si="37"/>
        <v>18.618223052084005</v>
      </c>
      <c r="O97" s="7">
        <v>46.59543383</v>
      </c>
      <c r="P97" s="4">
        <f t="shared" si="38"/>
        <v>0.6535043384108936</v>
      </c>
    </row>
    <row r="98" spans="1:16" ht="35.25" customHeight="1">
      <c r="A98" s="5" t="s">
        <v>9</v>
      </c>
      <c r="B98" s="7">
        <v>0</v>
      </c>
      <c r="C98" s="7">
        <v>0</v>
      </c>
      <c r="D98" s="4" t="e">
        <f t="shared" si="39"/>
        <v>#DIV/0!</v>
      </c>
      <c r="E98" s="7">
        <v>0</v>
      </c>
      <c r="F98" s="4" t="e">
        <f t="shared" si="34"/>
        <v>#DIV/0!</v>
      </c>
      <c r="G98" s="7">
        <v>0</v>
      </c>
      <c r="H98" s="4" t="e">
        <f t="shared" si="40"/>
        <v>#DIV/0!</v>
      </c>
      <c r="I98" s="7">
        <v>0</v>
      </c>
      <c r="J98" s="4" t="e">
        <f t="shared" si="35"/>
        <v>#DIV/0!</v>
      </c>
      <c r="K98" s="7">
        <v>0</v>
      </c>
      <c r="L98" s="4" t="e">
        <f t="shared" si="36"/>
        <v>#DIV/0!</v>
      </c>
      <c r="M98" s="7">
        <v>0</v>
      </c>
      <c r="N98" s="4" t="e">
        <f t="shared" si="37"/>
        <v>#DIV/0!</v>
      </c>
      <c r="O98" s="7">
        <v>0</v>
      </c>
      <c r="P98" s="4" t="e">
        <f t="shared" si="38"/>
        <v>#DIV/0!</v>
      </c>
    </row>
    <row r="99" spans="1:16" ht="35.25" customHeight="1">
      <c r="A99" s="5" t="s">
        <v>10</v>
      </c>
      <c r="B99" s="7">
        <v>12.43357396</v>
      </c>
      <c r="C99" s="7">
        <v>15.99122052</v>
      </c>
      <c r="D99" s="4">
        <f t="shared" si="39"/>
        <v>28.613225541146015</v>
      </c>
      <c r="E99" s="7">
        <v>15.0689714</v>
      </c>
      <c r="F99" s="4">
        <f t="shared" si="34"/>
        <v>-5.767221575404802</v>
      </c>
      <c r="G99" s="7">
        <v>16.608282</v>
      </c>
      <c r="H99" s="4">
        <f t="shared" si="40"/>
        <v>9.625973189943842</v>
      </c>
      <c r="I99" s="7">
        <v>14.639533709999998</v>
      </c>
      <c r="J99" s="4">
        <f t="shared" si="35"/>
        <v>-11.854015303930899</v>
      </c>
      <c r="K99" s="7">
        <v>12.618253990000001</v>
      </c>
      <c r="L99" s="4">
        <f t="shared" si="36"/>
        <v>-13.806995222937314</v>
      </c>
      <c r="M99" s="7">
        <v>14.086741320000002</v>
      </c>
      <c r="N99" s="4">
        <f t="shared" si="37"/>
        <v>11.637801324682323</v>
      </c>
      <c r="O99" s="7">
        <v>11.93016128</v>
      </c>
      <c r="P99" s="4">
        <f t="shared" si="38"/>
        <v>-15.309289714422054</v>
      </c>
    </row>
    <row r="100" spans="1:16" ht="35.25" customHeight="1">
      <c r="A100" s="5" t="s">
        <v>11</v>
      </c>
      <c r="B100" s="7">
        <v>2.66949186</v>
      </c>
      <c r="C100" s="7">
        <v>2.76830894</v>
      </c>
      <c r="D100" s="4">
        <f t="shared" si="39"/>
        <v>3.7017187233528364</v>
      </c>
      <c r="E100" s="7">
        <v>2.7899827900000003</v>
      </c>
      <c r="F100" s="4">
        <f t="shared" si="34"/>
        <v>0.7829274286128065</v>
      </c>
      <c r="G100" s="7">
        <v>3.2718711899999997</v>
      </c>
      <c r="H100" s="4">
        <f t="shared" si="40"/>
        <v>17.407320152641613</v>
      </c>
      <c r="I100" s="7">
        <v>3.5093109300000003</v>
      </c>
      <c r="J100" s="4">
        <f t="shared" si="35"/>
        <v>7.257001459155872</v>
      </c>
      <c r="K100" s="7">
        <v>3.3093190200000002</v>
      </c>
      <c r="L100" s="4">
        <f t="shared" si="36"/>
        <v>-5.698893999113382</v>
      </c>
      <c r="M100" s="7">
        <v>3.70347167</v>
      </c>
      <c r="N100" s="4">
        <f t="shared" si="37"/>
        <v>11.910385418206058</v>
      </c>
      <c r="O100" s="7">
        <v>3.86814336</v>
      </c>
      <c r="P100" s="4">
        <f t="shared" si="38"/>
        <v>4.446414193847473</v>
      </c>
    </row>
    <row r="101" spans="1:16" ht="35.25" customHeight="1">
      <c r="A101" s="3" t="s">
        <v>3</v>
      </c>
      <c r="B101" s="7">
        <f>SUM(B93:B100)</f>
        <v>4051.4892673200006</v>
      </c>
      <c r="C101" s="7">
        <f>SUM(C93:C100)</f>
        <v>4159.00397392</v>
      </c>
      <c r="D101" s="4">
        <f t="shared" si="39"/>
        <v>2.6537082911025176</v>
      </c>
      <c r="E101" s="7">
        <f>SUM(E93:E100)</f>
        <v>3633.12653134</v>
      </c>
      <c r="F101" s="4">
        <f t="shared" si="34"/>
        <v>-12.644312096781748</v>
      </c>
      <c r="G101" s="7">
        <f>SUM(G93:G100)</f>
        <v>3949.5373855200005</v>
      </c>
      <c r="H101" s="4">
        <f t="shared" si="40"/>
        <v>7.607851691513841</v>
      </c>
      <c r="I101" s="7">
        <f>SUM(I93:I100)</f>
        <v>4446.62846482</v>
      </c>
      <c r="J101" s="4">
        <f t="shared" si="35"/>
        <v>12.58605833489412</v>
      </c>
      <c r="K101" s="7">
        <f>SUM(K93:K100)</f>
        <v>4536.10061806</v>
      </c>
      <c r="L101" s="4">
        <f t="shared" si="36"/>
        <v>2.0121346756957292</v>
      </c>
      <c r="M101" s="7">
        <f>SUM(M93:M100)</f>
        <v>5272.12443393</v>
      </c>
      <c r="N101" s="4">
        <f t="shared" si="37"/>
        <v>16.225914675252138</v>
      </c>
      <c r="O101" s="7">
        <f>SUM(O93:O100)</f>
        <v>5310.482105230001</v>
      </c>
      <c r="P101" s="4">
        <f t="shared" si="38"/>
        <v>0.7275562589748696</v>
      </c>
    </row>
    <row r="102" ht="35.25" customHeight="1">
      <c r="A102" s="1"/>
    </row>
    <row r="103" ht="35.25" customHeight="1">
      <c r="A103" s="1"/>
    </row>
    <row r="104" ht="35.25" customHeight="1">
      <c r="A104" s="1"/>
    </row>
    <row r="105" ht="35.25" customHeight="1">
      <c r="A105" s="1"/>
    </row>
    <row r="106" spans="1:16" ht="35.25" customHeight="1">
      <c r="A106" s="241" t="s">
        <v>231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</row>
    <row r="107" spans="1:16" ht="35.25" customHeight="1">
      <c r="A107" s="241" t="s">
        <v>325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</row>
    <row r="108" spans="1:16" ht="3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5.25" customHeight="1">
      <c r="A109" s="56" t="s">
        <v>61</v>
      </c>
      <c r="B109" s="245" t="s">
        <v>0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</row>
    <row r="110" spans="1:16" ht="35.25" customHeight="1">
      <c r="A110" s="3" t="s">
        <v>1</v>
      </c>
      <c r="B110" s="3">
        <v>2550</v>
      </c>
      <c r="C110" s="3">
        <v>2551</v>
      </c>
      <c r="D110" s="4" t="s">
        <v>2</v>
      </c>
      <c r="E110" s="3">
        <v>2552</v>
      </c>
      <c r="F110" s="4" t="s">
        <v>2</v>
      </c>
      <c r="G110" s="3">
        <v>2553</v>
      </c>
      <c r="H110" s="4" t="s">
        <v>2</v>
      </c>
      <c r="I110" s="3">
        <v>2554</v>
      </c>
      <c r="J110" s="4" t="s">
        <v>2</v>
      </c>
      <c r="K110" s="3">
        <v>2555</v>
      </c>
      <c r="L110" s="4" t="s">
        <v>2</v>
      </c>
      <c r="M110" s="3">
        <v>2556</v>
      </c>
      <c r="N110" s="4" t="s">
        <v>2</v>
      </c>
      <c r="O110" s="3">
        <v>2557</v>
      </c>
      <c r="P110" s="4" t="s">
        <v>2</v>
      </c>
    </row>
    <row r="111" spans="1:16" ht="35.25" customHeight="1">
      <c r="A111" s="5" t="s">
        <v>4</v>
      </c>
      <c r="B111" s="7">
        <v>1225.74868311</v>
      </c>
      <c r="C111" s="7">
        <v>1237.9787926400002</v>
      </c>
      <c r="D111" s="4">
        <f>(C111-B111)/B111*100</f>
        <v>0.9977664833356887</v>
      </c>
      <c r="E111" s="7">
        <v>1293.1286441600002</v>
      </c>
      <c r="F111" s="4">
        <f aca="true" t="shared" si="41" ref="F111:F119">(E111-C111)/C111*100</f>
        <v>4.454830070424111</v>
      </c>
      <c r="G111" s="7">
        <v>1154.11082379</v>
      </c>
      <c r="H111" s="4">
        <f aca="true" t="shared" si="42" ref="H111:H119">(G111-E111)/E111*100</f>
        <v>-10.750501970382413</v>
      </c>
      <c r="I111" s="7">
        <v>1433.64992797</v>
      </c>
      <c r="J111" s="4">
        <f aca="true" t="shared" si="43" ref="J111:J119">(I111-G111)*100/G111</f>
        <v>24.22116649612709</v>
      </c>
      <c r="K111" s="7">
        <v>1862.77743428</v>
      </c>
      <c r="L111" s="4">
        <f aca="true" t="shared" si="44" ref="L111:L119">(K111-I111)/I111*100</f>
        <v>29.932516853513206</v>
      </c>
      <c r="M111" s="7">
        <v>1957.1117261900001</v>
      </c>
      <c r="N111" s="4">
        <f aca="true" t="shared" si="45" ref="N111:N119">(M111-K111)/K111*100</f>
        <v>5.064174075442464</v>
      </c>
      <c r="O111" s="7">
        <v>1722.9949970199998</v>
      </c>
      <c r="P111" s="4">
        <f aca="true" t="shared" si="46" ref="P111:P119">(O111-M111)/M111*100</f>
        <v>-11.962358920906686</v>
      </c>
    </row>
    <row r="112" spans="1:16" ht="35.25" customHeight="1">
      <c r="A112" s="5" t="s">
        <v>5</v>
      </c>
      <c r="B112" s="7">
        <v>2328.44938847</v>
      </c>
      <c r="C112" s="7">
        <v>2274.68560185</v>
      </c>
      <c r="D112" s="4">
        <f aca="true" t="shared" si="47" ref="D112:D119">(C112-B112)/B112*100</f>
        <v>-2.3089952861431047</v>
      </c>
      <c r="E112" s="7">
        <v>2422.077885880001</v>
      </c>
      <c r="F112" s="4">
        <f t="shared" si="41"/>
        <v>6.479677187481517</v>
      </c>
      <c r="G112" s="7">
        <v>2943.5466832399998</v>
      </c>
      <c r="H112" s="4">
        <f t="shared" si="42"/>
        <v>21.529811258341777</v>
      </c>
      <c r="I112" s="7">
        <v>3579.68295518</v>
      </c>
      <c r="J112" s="4">
        <f t="shared" si="43"/>
        <v>21.611217364482123</v>
      </c>
      <c r="K112" s="7">
        <v>3954.7155150099998</v>
      </c>
      <c r="L112" s="4">
        <f t="shared" si="44"/>
        <v>10.476697644055507</v>
      </c>
      <c r="M112" s="7">
        <v>4003.81767593</v>
      </c>
      <c r="N112" s="4">
        <f t="shared" si="45"/>
        <v>1.2416104453944783</v>
      </c>
      <c r="O112" s="7">
        <v>4113.67337803</v>
      </c>
      <c r="P112" s="4">
        <f t="shared" si="46"/>
        <v>2.743773842660881</v>
      </c>
    </row>
    <row r="113" spans="1:16" ht="35.25" customHeight="1">
      <c r="A113" s="5" t="s">
        <v>6</v>
      </c>
      <c r="B113" s="7">
        <v>0</v>
      </c>
      <c r="C113" s="7">
        <v>0</v>
      </c>
      <c r="D113" s="4" t="e">
        <f t="shared" si="47"/>
        <v>#DIV/0!</v>
      </c>
      <c r="E113" s="7">
        <v>0</v>
      </c>
      <c r="F113" s="4" t="e">
        <f t="shared" si="41"/>
        <v>#DIV/0!</v>
      </c>
      <c r="G113" s="7">
        <v>0</v>
      </c>
      <c r="H113" s="4" t="e">
        <f t="shared" si="42"/>
        <v>#DIV/0!</v>
      </c>
      <c r="I113" s="7">
        <v>0</v>
      </c>
      <c r="J113" s="4" t="e">
        <f t="shared" si="43"/>
        <v>#DIV/0!</v>
      </c>
      <c r="K113" s="7">
        <v>0</v>
      </c>
      <c r="L113" s="4" t="e">
        <f t="shared" si="44"/>
        <v>#DIV/0!</v>
      </c>
      <c r="M113" s="7">
        <v>0</v>
      </c>
      <c r="N113" s="4" t="e">
        <f t="shared" si="45"/>
        <v>#DIV/0!</v>
      </c>
      <c r="O113" s="7">
        <v>0</v>
      </c>
      <c r="P113" s="4" t="e">
        <f t="shared" si="46"/>
        <v>#DIV/0!</v>
      </c>
    </row>
    <row r="114" spans="1:16" ht="35.25" customHeight="1">
      <c r="A114" s="5" t="s">
        <v>7</v>
      </c>
      <c r="B114" s="7">
        <v>2495.8530454999996</v>
      </c>
      <c r="C114" s="7">
        <v>2661.63995637</v>
      </c>
      <c r="D114" s="4">
        <f t="shared" si="47"/>
        <v>6.642494884420897</v>
      </c>
      <c r="E114" s="7">
        <v>2834.51387475</v>
      </c>
      <c r="F114" s="4">
        <f t="shared" si="41"/>
        <v>6.495015149072563</v>
      </c>
      <c r="G114" s="7">
        <v>2847.36313706</v>
      </c>
      <c r="H114" s="4">
        <f t="shared" si="42"/>
        <v>0.4533144968688281</v>
      </c>
      <c r="I114" s="7">
        <v>3075.6262625299996</v>
      </c>
      <c r="J114" s="4">
        <f t="shared" si="43"/>
        <v>8.01664959762347</v>
      </c>
      <c r="K114" s="7">
        <v>3594.99872387</v>
      </c>
      <c r="L114" s="4">
        <f t="shared" si="44"/>
        <v>16.886722150459413</v>
      </c>
      <c r="M114" s="7">
        <v>4160.8946915999995</v>
      </c>
      <c r="N114" s="4">
        <f t="shared" si="45"/>
        <v>15.741200795777058</v>
      </c>
      <c r="O114" s="7">
        <v>4279.1677159500005</v>
      </c>
      <c r="P114" s="4">
        <f t="shared" si="46"/>
        <v>2.8424902122317617</v>
      </c>
    </row>
    <row r="115" spans="1:16" ht="35.25" customHeight="1">
      <c r="A115" s="5" t="s">
        <v>8</v>
      </c>
      <c r="B115" s="7">
        <v>44.85175696</v>
      </c>
      <c r="C115" s="7">
        <v>38.24375439</v>
      </c>
      <c r="D115" s="4">
        <f t="shared" si="47"/>
        <v>-14.732984877032123</v>
      </c>
      <c r="E115" s="7">
        <v>35.59992</v>
      </c>
      <c r="F115" s="4">
        <f t="shared" si="41"/>
        <v>-6.913114133719345</v>
      </c>
      <c r="G115" s="7">
        <v>35.389786269999995</v>
      </c>
      <c r="H115" s="4">
        <f t="shared" si="42"/>
        <v>-0.5902646129541937</v>
      </c>
      <c r="I115" s="7">
        <v>35.658250439999996</v>
      </c>
      <c r="J115" s="4">
        <f t="shared" si="43"/>
        <v>0.7585922332274133</v>
      </c>
      <c r="K115" s="7">
        <v>49.530203990000004</v>
      </c>
      <c r="L115" s="4">
        <f t="shared" si="44"/>
        <v>38.90250749498076</v>
      </c>
      <c r="M115" s="7">
        <v>49.952454579999994</v>
      </c>
      <c r="N115" s="4">
        <f t="shared" si="45"/>
        <v>0.8525113082216283</v>
      </c>
      <c r="O115" s="7">
        <v>52.386816049999986</v>
      </c>
      <c r="P115" s="4">
        <f t="shared" si="46"/>
        <v>4.873357056160887</v>
      </c>
    </row>
    <row r="116" spans="1:16" ht="35.25" customHeight="1">
      <c r="A116" s="5" t="s">
        <v>9</v>
      </c>
      <c r="B116" s="7">
        <v>0</v>
      </c>
      <c r="C116" s="7">
        <v>0</v>
      </c>
      <c r="D116" s="4" t="e">
        <f t="shared" si="47"/>
        <v>#DIV/0!</v>
      </c>
      <c r="E116" s="7">
        <v>0</v>
      </c>
      <c r="F116" s="4" t="e">
        <f t="shared" si="41"/>
        <v>#DIV/0!</v>
      </c>
      <c r="G116" s="7">
        <v>0</v>
      </c>
      <c r="H116" s="4" t="e">
        <f t="shared" si="42"/>
        <v>#DIV/0!</v>
      </c>
      <c r="I116" s="7">
        <v>0</v>
      </c>
      <c r="J116" s="4" t="e">
        <f t="shared" si="43"/>
        <v>#DIV/0!</v>
      </c>
      <c r="K116" s="7">
        <v>0</v>
      </c>
      <c r="L116" s="4" t="e">
        <f t="shared" si="44"/>
        <v>#DIV/0!</v>
      </c>
      <c r="M116" s="7">
        <v>0</v>
      </c>
      <c r="N116" s="4" t="e">
        <f t="shared" si="45"/>
        <v>#DIV/0!</v>
      </c>
      <c r="O116" s="7">
        <v>0</v>
      </c>
      <c r="P116" s="4" t="e">
        <f t="shared" si="46"/>
        <v>#DIV/0!</v>
      </c>
    </row>
    <row r="117" spans="1:16" ht="35.25" customHeight="1">
      <c r="A117" s="5" t="s">
        <v>10</v>
      </c>
      <c r="B117" s="7">
        <v>14.431289490000001</v>
      </c>
      <c r="C117" s="7">
        <v>16.361438500000002</v>
      </c>
      <c r="D117" s="4">
        <f t="shared" si="47"/>
        <v>13.374750824155221</v>
      </c>
      <c r="E117" s="7">
        <v>12.58316397</v>
      </c>
      <c r="F117" s="4">
        <f t="shared" si="41"/>
        <v>-23.09255711226126</v>
      </c>
      <c r="G117" s="7">
        <v>13.952396330000001</v>
      </c>
      <c r="H117" s="4">
        <f t="shared" si="42"/>
        <v>10.881463225500681</v>
      </c>
      <c r="I117" s="7">
        <v>15.26144355</v>
      </c>
      <c r="J117" s="4">
        <f t="shared" si="43"/>
        <v>9.382239359021979</v>
      </c>
      <c r="K117" s="7">
        <v>19.207687470000003</v>
      </c>
      <c r="L117" s="4">
        <f t="shared" si="44"/>
        <v>25.857605848825514</v>
      </c>
      <c r="M117" s="7">
        <v>19.245569430000003</v>
      </c>
      <c r="N117" s="4">
        <f t="shared" si="45"/>
        <v>0.19722290910432014</v>
      </c>
      <c r="O117" s="7">
        <v>29.00531075</v>
      </c>
      <c r="P117" s="4">
        <f t="shared" si="46"/>
        <v>50.711626670741715</v>
      </c>
    </row>
    <row r="118" spans="1:16" ht="35.25" customHeight="1">
      <c r="A118" s="5" t="s">
        <v>11</v>
      </c>
      <c r="B118" s="7">
        <v>3.6022702</v>
      </c>
      <c r="C118" s="7">
        <v>3.38156165</v>
      </c>
      <c r="D118" s="4">
        <f t="shared" si="47"/>
        <v>-6.126929345833078</v>
      </c>
      <c r="E118" s="7">
        <v>2.9954385200000004</v>
      </c>
      <c r="F118" s="4">
        <f t="shared" si="41"/>
        <v>-11.41848559821465</v>
      </c>
      <c r="G118" s="7">
        <v>3.2020273000000006</v>
      </c>
      <c r="H118" s="4">
        <f t="shared" si="42"/>
        <v>6.89677917342133</v>
      </c>
      <c r="I118" s="7">
        <v>3.36560133</v>
      </c>
      <c r="J118" s="4">
        <f t="shared" si="43"/>
        <v>5.108452073472311</v>
      </c>
      <c r="K118" s="7">
        <v>3.8433979599999994</v>
      </c>
      <c r="L118" s="4">
        <f t="shared" si="44"/>
        <v>14.196471392528224</v>
      </c>
      <c r="M118" s="7">
        <v>4.03550813</v>
      </c>
      <c r="N118" s="4">
        <f t="shared" si="45"/>
        <v>4.99844595848203</v>
      </c>
      <c r="O118" s="7">
        <v>4.12531</v>
      </c>
      <c r="P118" s="4">
        <f t="shared" si="46"/>
        <v>2.2252927539015914</v>
      </c>
    </row>
    <row r="119" spans="1:16" ht="35.25" customHeight="1">
      <c r="A119" s="3" t="s">
        <v>3</v>
      </c>
      <c r="B119" s="7">
        <f>SUM(B111:B118)</f>
        <v>6112.93643373</v>
      </c>
      <c r="C119" s="7">
        <f>SUM(C111:C118)</f>
        <v>6232.2911054</v>
      </c>
      <c r="D119" s="4">
        <f t="shared" si="47"/>
        <v>1.952493256946422</v>
      </c>
      <c r="E119" s="7">
        <f>SUM(E111:E118)</f>
        <v>6600.898927280001</v>
      </c>
      <c r="F119" s="4">
        <f t="shared" si="41"/>
        <v>5.914483384138125</v>
      </c>
      <c r="G119" s="7">
        <f>SUM(G111:G118)</f>
        <v>6997.564853989999</v>
      </c>
      <c r="H119" s="4">
        <f t="shared" si="42"/>
        <v>6.009271329252888</v>
      </c>
      <c r="I119" s="7">
        <f>SUM(I111:I118)</f>
        <v>8143.244441</v>
      </c>
      <c r="J119" s="4">
        <f t="shared" si="43"/>
        <v>16.372546891891055</v>
      </c>
      <c r="K119" s="7">
        <f>SUM(K111:K118)</f>
        <v>9485.07296258</v>
      </c>
      <c r="L119" s="4">
        <f t="shared" si="44"/>
        <v>16.477812146029862</v>
      </c>
      <c r="M119" s="7">
        <f>SUM(M111:M118)</f>
        <v>10195.05762586</v>
      </c>
      <c r="N119" s="4">
        <f t="shared" si="45"/>
        <v>7.485284152067077</v>
      </c>
      <c r="O119" s="7">
        <f>SUM(O111:O118)</f>
        <v>10201.353527800002</v>
      </c>
      <c r="P119" s="4">
        <f t="shared" si="46"/>
        <v>0.061754451726026484</v>
      </c>
    </row>
    <row r="123" spans="1:16" ht="35.25" customHeight="1">
      <c r="A123" s="241" t="s">
        <v>232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</row>
    <row r="124" spans="1:16" ht="35.25" customHeight="1">
      <c r="A124" s="241" t="s">
        <v>325</v>
      </c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</row>
    <row r="125" spans="1:16" ht="35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5.25" customHeight="1">
      <c r="A126" s="56" t="s">
        <v>61</v>
      </c>
      <c r="B126" s="245" t="s">
        <v>0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</row>
    <row r="127" spans="1:16" ht="35.25" customHeight="1">
      <c r="A127" s="3" t="s">
        <v>1</v>
      </c>
      <c r="B127" s="3">
        <v>2550</v>
      </c>
      <c r="C127" s="3">
        <v>2551</v>
      </c>
      <c r="D127" s="4" t="s">
        <v>2</v>
      </c>
      <c r="E127" s="3">
        <v>2552</v>
      </c>
      <c r="F127" s="4" t="s">
        <v>2</v>
      </c>
      <c r="G127" s="3">
        <v>2553</v>
      </c>
      <c r="H127" s="4" t="s">
        <v>2</v>
      </c>
      <c r="I127" s="3">
        <v>2554</v>
      </c>
      <c r="J127" s="4" t="s">
        <v>2</v>
      </c>
      <c r="K127" s="3">
        <v>2555</v>
      </c>
      <c r="L127" s="4" t="s">
        <v>2</v>
      </c>
      <c r="M127" s="3">
        <v>2556</v>
      </c>
      <c r="N127" s="4" t="s">
        <v>2</v>
      </c>
      <c r="O127" s="3">
        <v>2557</v>
      </c>
      <c r="P127" s="4" t="s">
        <v>2</v>
      </c>
    </row>
    <row r="128" spans="1:16" ht="35.25" customHeight="1">
      <c r="A128" s="5" t="s">
        <v>4</v>
      </c>
      <c r="B128" s="7">
        <v>1487.88944485</v>
      </c>
      <c r="C128" s="7">
        <v>1704.9948979000005</v>
      </c>
      <c r="D128" s="4">
        <f>(C128-B128)/B128*100</f>
        <v>14.5915043487581</v>
      </c>
      <c r="E128" s="7">
        <v>1941.0575513500003</v>
      </c>
      <c r="F128" s="4">
        <f aca="true" t="shared" si="48" ref="F128:F136">(E128-C128)/C128*100</f>
        <v>13.845358349209855</v>
      </c>
      <c r="G128" s="7">
        <v>2782.7034287100005</v>
      </c>
      <c r="H128" s="4">
        <f aca="true" t="shared" si="49" ref="H128:H136">(G128-E128)/E128*100</f>
        <v>43.36017120021186</v>
      </c>
      <c r="I128" s="7">
        <v>2027.64464139</v>
      </c>
      <c r="J128" s="4">
        <f aca="true" t="shared" si="50" ref="J128:J136">(I128-G128)*100/G128</f>
        <v>-27.13400140057429</v>
      </c>
      <c r="K128" s="7">
        <v>2183.0327946000007</v>
      </c>
      <c r="L128" s="4">
        <f aca="true" t="shared" si="51" ref="L128:L136">(K128-I128)/I128*100</f>
        <v>7.663480574361306</v>
      </c>
      <c r="M128" s="7">
        <v>2588.8615690799998</v>
      </c>
      <c r="N128" s="4">
        <f aca="true" t="shared" si="52" ref="N128:N136">(M128-K128)/K128*100</f>
        <v>18.590136414068827</v>
      </c>
      <c r="O128" s="7">
        <v>2384.7615778299996</v>
      </c>
      <c r="P128" s="4">
        <f aca="true" t="shared" si="53" ref="P128:P136">(O128-M128)/M128*100</f>
        <v>-7.883773844367077</v>
      </c>
    </row>
    <row r="129" spans="1:16" ht="35.25" customHeight="1">
      <c r="A129" s="5" t="s">
        <v>5</v>
      </c>
      <c r="B129" s="7">
        <v>4786.5515732799995</v>
      </c>
      <c r="C129" s="7">
        <v>7264.794120639999</v>
      </c>
      <c r="D129" s="4">
        <f aca="true" t="shared" si="54" ref="D129:D136">(C129-B129)/B129*100</f>
        <v>51.775114284661846</v>
      </c>
      <c r="E129" s="7">
        <v>6552.754096809999</v>
      </c>
      <c r="F129" s="4">
        <f t="shared" si="48"/>
        <v>-9.801241604452681</v>
      </c>
      <c r="G129" s="7">
        <v>6879.233553100001</v>
      </c>
      <c r="H129" s="4">
        <f t="shared" si="49"/>
        <v>4.982324248195696</v>
      </c>
      <c r="I129" s="7">
        <v>9958.59784785</v>
      </c>
      <c r="J129" s="4">
        <f t="shared" si="50"/>
        <v>44.76318867473747</v>
      </c>
      <c r="K129" s="7">
        <v>10702.369062239999</v>
      </c>
      <c r="L129" s="4">
        <f t="shared" si="51"/>
        <v>7.468633895589774</v>
      </c>
      <c r="M129" s="7">
        <v>10546.810849869998</v>
      </c>
      <c r="N129" s="4">
        <f t="shared" si="52"/>
        <v>-1.453493254300486</v>
      </c>
      <c r="O129" s="7">
        <v>10944.62706373</v>
      </c>
      <c r="P129" s="4">
        <f t="shared" si="53"/>
        <v>3.7719100069468428</v>
      </c>
    </row>
    <row r="130" spans="1:16" ht="35.25" customHeight="1">
      <c r="A130" s="5" t="s">
        <v>6</v>
      </c>
      <c r="B130" s="7">
        <v>0.00127274</v>
      </c>
      <c r="C130" s="7">
        <v>0.0009090999999999999</v>
      </c>
      <c r="D130" s="4">
        <f t="shared" si="54"/>
        <v>-28.57142857142858</v>
      </c>
      <c r="E130" s="7">
        <v>0.0012727300000000001</v>
      </c>
      <c r="F130" s="4">
        <f t="shared" si="48"/>
        <v>39.99890001099992</v>
      </c>
      <c r="G130" s="7">
        <v>0.00159386</v>
      </c>
      <c r="H130" s="4">
        <f t="shared" si="49"/>
        <v>25.231588789452573</v>
      </c>
      <c r="I130" s="7">
        <v>0</v>
      </c>
      <c r="J130" s="4">
        <f t="shared" si="50"/>
        <v>-100</v>
      </c>
      <c r="K130" s="7">
        <v>0</v>
      </c>
      <c r="L130" s="4" t="e">
        <f t="shared" si="51"/>
        <v>#DIV/0!</v>
      </c>
      <c r="M130" s="7">
        <v>0</v>
      </c>
      <c r="N130" s="4" t="e">
        <f t="shared" si="52"/>
        <v>#DIV/0!</v>
      </c>
      <c r="O130" s="7">
        <v>0</v>
      </c>
      <c r="P130" s="4" t="e">
        <f t="shared" si="53"/>
        <v>#DIV/0!</v>
      </c>
    </row>
    <row r="131" spans="1:16" ht="35.25" customHeight="1">
      <c r="A131" s="5" t="s">
        <v>7</v>
      </c>
      <c r="B131" s="7">
        <v>1281.2941761900001</v>
      </c>
      <c r="C131" s="7">
        <v>1584.4872282800002</v>
      </c>
      <c r="D131" s="4">
        <f t="shared" si="54"/>
        <v>23.663032090847516</v>
      </c>
      <c r="E131" s="7">
        <v>1320.14897597</v>
      </c>
      <c r="F131" s="4">
        <f t="shared" si="48"/>
        <v>-16.682889428963453</v>
      </c>
      <c r="G131" s="7">
        <v>1525.79747816</v>
      </c>
      <c r="H131" s="4">
        <f t="shared" si="49"/>
        <v>15.577673878729984</v>
      </c>
      <c r="I131" s="7">
        <v>1848.76047554</v>
      </c>
      <c r="J131" s="4">
        <f t="shared" si="50"/>
        <v>21.166832558241584</v>
      </c>
      <c r="K131" s="7">
        <v>1985.19118639</v>
      </c>
      <c r="L131" s="4">
        <f t="shared" si="51"/>
        <v>7.379577433369255</v>
      </c>
      <c r="M131" s="7">
        <v>2313.81728874</v>
      </c>
      <c r="N131" s="4">
        <f t="shared" si="52"/>
        <v>16.553876755195304</v>
      </c>
      <c r="O131" s="7">
        <v>2901.42432685</v>
      </c>
      <c r="P131" s="4">
        <f t="shared" si="53"/>
        <v>25.395567790488073</v>
      </c>
    </row>
    <row r="132" spans="1:16" ht="35.25" customHeight="1">
      <c r="A132" s="5" t="s">
        <v>8</v>
      </c>
      <c r="B132" s="7">
        <v>1917.0256796699998</v>
      </c>
      <c r="C132" s="7">
        <v>1872.7644305200004</v>
      </c>
      <c r="D132" s="4">
        <f t="shared" si="54"/>
        <v>-2.3088500910232286</v>
      </c>
      <c r="E132" s="7">
        <v>1857.8857545299998</v>
      </c>
      <c r="F132" s="4">
        <f t="shared" si="48"/>
        <v>-0.7944766435930931</v>
      </c>
      <c r="G132" s="7">
        <v>1855.9802403</v>
      </c>
      <c r="H132" s="4">
        <f t="shared" si="49"/>
        <v>-0.10256358472815258</v>
      </c>
      <c r="I132" s="7">
        <v>2239.8508027700004</v>
      </c>
      <c r="J132" s="4">
        <f t="shared" si="50"/>
        <v>20.682901365800724</v>
      </c>
      <c r="K132" s="7">
        <v>2717.60519941</v>
      </c>
      <c r="L132" s="4">
        <f t="shared" si="51"/>
        <v>21.32974196536508</v>
      </c>
      <c r="M132" s="7">
        <v>3042.25558693</v>
      </c>
      <c r="N132" s="4">
        <f t="shared" si="52"/>
        <v>11.946193935398808</v>
      </c>
      <c r="O132" s="7">
        <v>3327.08583881</v>
      </c>
      <c r="P132" s="4">
        <f t="shared" si="53"/>
        <v>9.362469514516626</v>
      </c>
    </row>
    <row r="133" spans="1:16" ht="35.25" customHeight="1">
      <c r="A133" s="5" t="s">
        <v>9</v>
      </c>
      <c r="B133" s="7">
        <v>0</v>
      </c>
      <c r="C133" s="7">
        <v>0</v>
      </c>
      <c r="D133" s="4" t="e">
        <f t="shared" si="54"/>
        <v>#DIV/0!</v>
      </c>
      <c r="E133" s="7">
        <v>0</v>
      </c>
      <c r="F133" s="4" t="e">
        <f t="shared" si="48"/>
        <v>#DIV/0!</v>
      </c>
      <c r="G133" s="7">
        <v>0</v>
      </c>
      <c r="H133" s="4" t="e">
        <f t="shared" si="49"/>
        <v>#DIV/0!</v>
      </c>
      <c r="I133" s="7">
        <v>0</v>
      </c>
      <c r="J133" s="4" t="e">
        <f t="shared" si="50"/>
        <v>#DIV/0!</v>
      </c>
      <c r="K133" s="7">
        <v>0</v>
      </c>
      <c r="L133" s="4" t="e">
        <f t="shared" si="51"/>
        <v>#DIV/0!</v>
      </c>
      <c r="M133" s="7">
        <v>0</v>
      </c>
      <c r="N133" s="4" t="e">
        <f t="shared" si="52"/>
        <v>#DIV/0!</v>
      </c>
      <c r="O133" s="7">
        <v>0</v>
      </c>
      <c r="P133" s="4" t="e">
        <f t="shared" si="53"/>
        <v>#DIV/0!</v>
      </c>
    </row>
    <row r="134" spans="1:16" ht="35.25" customHeight="1">
      <c r="A134" s="5" t="s">
        <v>10</v>
      </c>
      <c r="B134" s="7">
        <v>6.99339251</v>
      </c>
      <c r="C134" s="7">
        <v>8.3987192</v>
      </c>
      <c r="D134" s="4">
        <f t="shared" si="54"/>
        <v>20.09506384763181</v>
      </c>
      <c r="E134" s="7">
        <v>9.390810340000002</v>
      </c>
      <c r="F134" s="4">
        <f t="shared" si="48"/>
        <v>11.812409920788888</v>
      </c>
      <c r="G134" s="7">
        <v>10.06725374</v>
      </c>
      <c r="H134" s="4">
        <f t="shared" si="49"/>
        <v>7.203248447247399</v>
      </c>
      <c r="I134" s="7">
        <v>11.19310613</v>
      </c>
      <c r="J134" s="4">
        <f t="shared" si="50"/>
        <v>11.183311944613807</v>
      </c>
      <c r="K134" s="7">
        <v>10.925213330000002</v>
      </c>
      <c r="L134" s="4">
        <f t="shared" si="51"/>
        <v>-2.393373178888982</v>
      </c>
      <c r="M134" s="7">
        <v>11.953382569999999</v>
      </c>
      <c r="N134" s="4">
        <f t="shared" si="52"/>
        <v>9.410976325530449</v>
      </c>
      <c r="O134" s="7">
        <v>15.727064949999999</v>
      </c>
      <c r="P134" s="4">
        <f t="shared" si="53"/>
        <v>31.569995839261427</v>
      </c>
    </row>
    <row r="135" spans="1:16" ht="35.25" customHeight="1">
      <c r="A135" s="5" t="s">
        <v>11</v>
      </c>
      <c r="B135" s="7">
        <v>1.26468987</v>
      </c>
      <c r="C135" s="7">
        <v>1.1885579299999998</v>
      </c>
      <c r="D135" s="4">
        <f t="shared" si="54"/>
        <v>-6.019811007104867</v>
      </c>
      <c r="E135" s="7">
        <v>1.14998202</v>
      </c>
      <c r="F135" s="4">
        <f t="shared" si="48"/>
        <v>-3.245606211217642</v>
      </c>
      <c r="G135" s="7">
        <v>1.11797567</v>
      </c>
      <c r="H135" s="4">
        <f t="shared" si="49"/>
        <v>-2.7832043843607095</v>
      </c>
      <c r="I135" s="7">
        <v>1.357005</v>
      </c>
      <c r="J135" s="4">
        <f t="shared" si="50"/>
        <v>21.380548469359795</v>
      </c>
      <c r="K135" s="7">
        <v>1.45278647</v>
      </c>
      <c r="L135" s="4">
        <f t="shared" si="51"/>
        <v>7.058298974580043</v>
      </c>
      <c r="M135" s="7">
        <v>1.5231175600000002</v>
      </c>
      <c r="N135" s="4">
        <f t="shared" si="52"/>
        <v>4.841116809134398</v>
      </c>
      <c r="O135" s="7">
        <v>1.515752</v>
      </c>
      <c r="P135" s="4">
        <f t="shared" si="53"/>
        <v>-0.4835844713129179</v>
      </c>
    </row>
    <row r="136" spans="1:16" ht="35.25" customHeight="1">
      <c r="A136" s="3" t="s">
        <v>3</v>
      </c>
      <c r="B136" s="7">
        <f>SUM(B128:B135)</f>
        <v>9481.02022911</v>
      </c>
      <c r="C136" s="7">
        <f>SUM(C128:C135)</f>
        <v>12436.62886357</v>
      </c>
      <c r="D136" s="4">
        <f t="shared" si="54"/>
        <v>31.173951357948415</v>
      </c>
      <c r="E136" s="7">
        <f>SUM(E128:E135)</f>
        <v>11682.38844375</v>
      </c>
      <c r="F136" s="4">
        <f t="shared" si="48"/>
        <v>-6.0646693577015816</v>
      </c>
      <c r="G136" s="7">
        <f>SUM(G128:G135)</f>
        <v>13054.901523540004</v>
      </c>
      <c r="H136" s="4">
        <f t="shared" si="49"/>
        <v>11.748565684137041</v>
      </c>
      <c r="I136" s="7">
        <f>SUM(I128:I135)</f>
        <v>16087.403878680001</v>
      </c>
      <c r="J136" s="4">
        <f t="shared" si="50"/>
        <v>23.22884128748062</v>
      </c>
      <c r="K136" s="7">
        <f>SUM(K128:K135)</f>
        <v>17600.576242439998</v>
      </c>
      <c r="L136" s="4">
        <f t="shared" si="51"/>
        <v>9.40594501866982</v>
      </c>
      <c r="M136" s="7">
        <f>SUM(M128:M135)</f>
        <v>18505.221794749996</v>
      </c>
      <c r="N136" s="4">
        <f t="shared" si="52"/>
        <v>5.1398632627075</v>
      </c>
      <c r="O136" s="7">
        <f>SUM(O128:O135)</f>
        <v>19575.141624169995</v>
      </c>
      <c r="P136" s="4">
        <f t="shared" si="53"/>
        <v>5.781718486203392</v>
      </c>
    </row>
    <row r="141" spans="1:16" ht="35.25" customHeight="1">
      <c r="A141" s="241" t="s">
        <v>233</v>
      </c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</row>
    <row r="142" spans="1:16" ht="35.25" customHeight="1">
      <c r="A142" s="241" t="s">
        <v>325</v>
      </c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</row>
    <row r="143" spans="1:16" ht="35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5.25" customHeight="1">
      <c r="A144" s="56" t="s">
        <v>61</v>
      </c>
      <c r="B144" s="245" t="s">
        <v>0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</row>
    <row r="145" spans="1:16" ht="35.25" customHeight="1">
      <c r="A145" s="3" t="s">
        <v>1</v>
      </c>
      <c r="B145" s="3">
        <v>2550</v>
      </c>
      <c r="C145" s="3">
        <v>2551</v>
      </c>
      <c r="D145" s="4" t="s">
        <v>2</v>
      </c>
      <c r="E145" s="3">
        <v>2552</v>
      </c>
      <c r="F145" s="4" t="s">
        <v>2</v>
      </c>
      <c r="G145" s="3">
        <v>2553</v>
      </c>
      <c r="H145" s="4" t="s">
        <v>2</v>
      </c>
      <c r="I145" s="3">
        <v>2554</v>
      </c>
      <c r="J145" s="4" t="s">
        <v>2</v>
      </c>
      <c r="K145" s="3">
        <v>2555</v>
      </c>
      <c r="L145" s="4" t="s">
        <v>2</v>
      </c>
      <c r="M145" s="3">
        <v>2556</v>
      </c>
      <c r="N145" s="4" t="s">
        <v>2</v>
      </c>
      <c r="O145" s="3">
        <v>2557</v>
      </c>
      <c r="P145" s="4" t="s">
        <v>2</v>
      </c>
    </row>
    <row r="146" spans="1:16" ht="35.25" customHeight="1">
      <c r="A146" s="5" t="s">
        <v>4</v>
      </c>
      <c r="B146" s="7">
        <v>805.1367441499999</v>
      </c>
      <c r="C146" s="7">
        <v>867.762728</v>
      </c>
      <c r="D146" s="4">
        <f>(C146-B146)/B146*100</f>
        <v>7.778304034070102</v>
      </c>
      <c r="E146" s="7">
        <v>785.1033465699999</v>
      </c>
      <c r="F146" s="4">
        <f aca="true" t="shared" si="55" ref="F146:F154">(E146-C146)/C146*100</f>
        <v>-9.525574072593743</v>
      </c>
      <c r="G146" s="7">
        <v>800.0256604200001</v>
      </c>
      <c r="H146" s="4">
        <f aca="true" t="shared" si="56" ref="H146:H154">(G146-E146)/E146*100</f>
        <v>1.9006814727250403</v>
      </c>
      <c r="I146" s="7">
        <v>893.56639143</v>
      </c>
      <c r="J146" s="4">
        <f aca="true" t="shared" si="57" ref="J146:J154">(I146-G146)*100/G146</f>
        <v>11.692216342272387</v>
      </c>
      <c r="K146" s="7">
        <v>926.7030730100001</v>
      </c>
      <c r="L146" s="4">
        <f aca="true" t="shared" si="58" ref="L146:L154">(K146-I146)/I146*100</f>
        <v>3.708362567997953</v>
      </c>
      <c r="M146" s="7">
        <v>1047.45387278</v>
      </c>
      <c r="N146" s="4">
        <f aca="true" t="shared" si="59" ref="N146:N154">(M146-K146)/K146*100</f>
        <v>13.03014992469943</v>
      </c>
      <c r="O146" s="7">
        <v>1449.51056863</v>
      </c>
      <c r="P146" s="4">
        <f aca="true" t="shared" si="60" ref="P146:P154">(O146-M146)/M146*100</f>
        <v>38.384191065418435</v>
      </c>
    </row>
    <row r="147" spans="1:16" ht="35.25" customHeight="1">
      <c r="A147" s="5" t="s">
        <v>5</v>
      </c>
      <c r="B147" s="7">
        <v>1337.6585128499999</v>
      </c>
      <c r="C147" s="7">
        <v>1206.2226734200003</v>
      </c>
      <c r="D147" s="4">
        <f aca="true" t="shared" si="61" ref="D147:D154">(C147-B147)/B147*100</f>
        <v>-9.825814149678893</v>
      </c>
      <c r="E147" s="7">
        <v>1216.73430248</v>
      </c>
      <c r="F147" s="4">
        <f t="shared" si="55"/>
        <v>0.8714501303640795</v>
      </c>
      <c r="G147" s="7">
        <v>1214.26118063</v>
      </c>
      <c r="H147" s="4">
        <f t="shared" si="56"/>
        <v>-0.20325898965446068</v>
      </c>
      <c r="I147" s="7">
        <v>1495.9465299100002</v>
      </c>
      <c r="J147" s="4">
        <f t="shared" si="57"/>
        <v>23.198085697992287</v>
      </c>
      <c r="K147" s="7">
        <v>1509.56557631</v>
      </c>
      <c r="L147" s="4">
        <f t="shared" si="58"/>
        <v>0.9103966036018174</v>
      </c>
      <c r="M147" s="7">
        <v>1589.394539</v>
      </c>
      <c r="N147" s="4">
        <f t="shared" si="59"/>
        <v>5.288207676617445</v>
      </c>
      <c r="O147" s="7">
        <v>1648.9921392</v>
      </c>
      <c r="P147" s="4">
        <f t="shared" si="60"/>
        <v>3.7497046037101187</v>
      </c>
    </row>
    <row r="148" spans="1:16" ht="35.25" customHeight="1">
      <c r="A148" s="5" t="s">
        <v>6</v>
      </c>
      <c r="B148" s="7">
        <v>0.6544182000000001</v>
      </c>
      <c r="C148" s="7">
        <v>0.17646983</v>
      </c>
      <c r="D148" s="4">
        <f t="shared" si="61"/>
        <v>-73.03408890522911</v>
      </c>
      <c r="E148" s="7">
        <v>0</v>
      </c>
      <c r="F148" s="4">
        <f t="shared" si="55"/>
        <v>-100</v>
      </c>
      <c r="G148" s="7">
        <v>0</v>
      </c>
      <c r="H148" s="4" t="e">
        <f t="shared" si="56"/>
        <v>#DIV/0!</v>
      </c>
      <c r="I148" s="7">
        <v>0.5939382099999999</v>
      </c>
      <c r="J148" s="4" t="e">
        <f t="shared" si="57"/>
        <v>#DIV/0!</v>
      </c>
      <c r="K148" s="7">
        <v>1.6359090900000002</v>
      </c>
      <c r="L148" s="4">
        <f t="shared" si="58"/>
        <v>175.4342223579117</v>
      </c>
      <c r="M148" s="7">
        <v>0</v>
      </c>
      <c r="N148" s="4">
        <f t="shared" si="59"/>
        <v>-100</v>
      </c>
      <c r="O148" s="7">
        <v>0</v>
      </c>
      <c r="P148" s="4" t="e">
        <f t="shared" si="60"/>
        <v>#DIV/0!</v>
      </c>
    </row>
    <row r="149" spans="1:16" ht="35.25" customHeight="1">
      <c r="A149" s="5" t="s">
        <v>7</v>
      </c>
      <c r="B149" s="7">
        <v>1081.19398995</v>
      </c>
      <c r="C149" s="7">
        <v>1182.08873361</v>
      </c>
      <c r="D149" s="4">
        <f t="shared" si="61"/>
        <v>9.331789169921837</v>
      </c>
      <c r="E149" s="7">
        <v>1157.16683011</v>
      </c>
      <c r="F149" s="4">
        <f t="shared" si="55"/>
        <v>-2.108293801590551</v>
      </c>
      <c r="G149" s="7">
        <v>1205.03108838</v>
      </c>
      <c r="H149" s="4">
        <f t="shared" si="56"/>
        <v>4.13633168740673</v>
      </c>
      <c r="I149" s="7">
        <v>1364.60414552</v>
      </c>
      <c r="J149" s="4">
        <f t="shared" si="57"/>
        <v>13.242235713148625</v>
      </c>
      <c r="K149" s="7">
        <v>1480.03723054</v>
      </c>
      <c r="L149" s="4">
        <f t="shared" si="58"/>
        <v>8.45908942889902</v>
      </c>
      <c r="M149" s="7">
        <v>1483.0019943999998</v>
      </c>
      <c r="N149" s="4">
        <f t="shared" si="59"/>
        <v>0.20031684330792204</v>
      </c>
      <c r="O149" s="7">
        <v>1608.70030956</v>
      </c>
      <c r="P149" s="4">
        <f t="shared" si="60"/>
        <v>8.475937027371016</v>
      </c>
    </row>
    <row r="150" spans="1:16" ht="35.25" customHeight="1">
      <c r="A150" s="5" t="s">
        <v>8</v>
      </c>
      <c r="B150" s="7">
        <v>21.25912569</v>
      </c>
      <c r="C150" s="7">
        <v>22.19362758</v>
      </c>
      <c r="D150" s="4">
        <f t="shared" si="61"/>
        <v>4.395768215621288</v>
      </c>
      <c r="E150" s="7">
        <v>12.43188087</v>
      </c>
      <c r="F150" s="4">
        <f t="shared" si="55"/>
        <v>-43.984457587262085</v>
      </c>
      <c r="G150" s="7">
        <v>12.201660149999999</v>
      </c>
      <c r="H150" s="4">
        <f t="shared" si="56"/>
        <v>-1.851857513818035</v>
      </c>
      <c r="I150" s="7">
        <v>11.452543859999997</v>
      </c>
      <c r="J150" s="4">
        <f t="shared" si="57"/>
        <v>-6.139462014109628</v>
      </c>
      <c r="K150" s="7">
        <v>13.125609820000003</v>
      </c>
      <c r="L150" s="4">
        <f t="shared" si="58"/>
        <v>14.608684153076942</v>
      </c>
      <c r="M150" s="7">
        <v>14.970128510000002</v>
      </c>
      <c r="N150" s="4">
        <f t="shared" si="59"/>
        <v>14.052822804388368</v>
      </c>
      <c r="O150" s="7">
        <v>21.555219570000002</v>
      </c>
      <c r="P150" s="4">
        <f t="shared" si="60"/>
        <v>43.988206618274376</v>
      </c>
    </row>
    <row r="151" spans="1:16" ht="35.25" customHeight="1">
      <c r="A151" s="5" t="s">
        <v>9</v>
      </c>
      <c r="B151" s="7">
        <v>0</v>
      </c>
      <c r="C151" s="7">
        <v>0</v>
      </c>
      <c r="D151" s="4" t="e">
        <f t="shared" si="61"/>
        <v>#DIV/0!</v>
      </c>
      <c r="E151" s="7">
        <v>0</v>
      </c>
      <c r="F151" s="4" t="e">
        <f t="shared" si="55"/>
        <v>#DIV/0!</v>
      </c>
      <c r="G151" s="7">
        <v>0</v>
      </c>
      <c r="H151" s="4" t="e">
        <f t="shared" si="56"/>
        <v>#DIV/0!</v>
      </c>
      <c r="I151" s="7">
        <v>0</v>
      </c>
      <c r="J151" s="4" t="e">
        <f t="shared" si="57"/>
        <v>#DIV/0!</v>
      </c>
      <c r="K151" s="7">
        <v>0</v>
      </c>
      <c r="L151" s="4" t="e">
        <f t="shared" si="58"/>
        <v>#DIV/0!</v>
      </c>
      <c r="M151" s="7">
        <v>0</v>
      </c>
      <c r="N151" s="4" t="e">
        <f t="shared" si="59"/>
        <v>#DIV/0!</v>
      </c>
      <c r="O151" s="7">
        <v>0</v>
      </c>
      <c r="P151" s="4" t="e">
        <f t="shared" si="60"/>
        <v>#DIV/0!</v>
      </c>
    </row>
    <row r="152" spans="1:16" ht="35.25" customHeight="1">
      <c r="A152" s="5" t="s">
        <v>10</v>
      </c>
      <c r="B152" s="7">
        <v>14.903518749999998</v>
      </c>
      <c r="C152" s="7">
        <v>15.494449000000001</v>
      </c>
      <c r="D152" s="4">
        <f t="shared" si="61"/>
        <v>3.9650384577803357</v>
      </c>
      <c r="E152" s="7">
        <v>18.494476</v>
      </c>
      <c r="F152" s="4">
        <f t="shared" si="55"/>
        <v>19.361946978559853</v>
      </c>
      <c r="G152" s="7">
        <v>20.155859</v>
      </c>
      <c r="H152" s="4">
        <f t="shared" si="56"/>
        <v>8.98313096299674</v>
      </c>
      <c r="I152" s="7">
        <v>23.088822</v>
      </c>
      <c r="J152" s="4">
        <f t="shared" si="57"/>
        <v>14.551416538486407</v>
      </c>
      <c r="K152" s="7">
        <v>28.921681</v>
      </c>
      <c r="L152" s="4">
        <f t="shared" si="58"/>
        <v>25.262696381824934</v>
      </c>
      <c r="M152" s="7">
        <v>38.824726</v>
      </c>
      <c r="N152" s="4">
        <f t="shared" si="59"/>
        <v>34.240903908731994</v>
      </c>
      <c r="O152" s="7">
        <v>45.17953199999999</v>
      </c>
      <c r="P152" s="4">
        <f t="shared" si="60"/>
        <v>16.36793521736635</v>
      </c>
    </row>
    <row r="153" spans="1:16" ht="35.25" customHeight="1">
      <c r="A153" s="5" t="s">
        <v>11</v>
      </c>
      <c r="B153" s="7">
        <v>1.32472989</v>
      </c>
      <c r="C153" s="7">
        <v>1.31206596</v>
      </c>
      <c r="D153" s="4">
        <f t="shared" si="61"/>
        <v>-0.9559631812942628</v>
      </c>
      <c r="E153" s="7">
        <v>1.10596187</v>
      </c>
      <c r="F153" s="4">
        <f t="shared" si="55"/>
        <v>-15.708363472824182</v>
      </c>
      <c r="G153" s="7">
        <v>1.48209144</v>
      </c>
      <c r="H153" s="4">
        <f t="shared" si="56"/>
        <v>34.00927104295196</v>
      </c>
      <c r="I153" s="7">
        <v>1.5778640400000001</v>
      </c>
      <c r="J153" s="4">
        <f t="shared" si="57"/>
        <v>6.461989956571107</v>
      </c>
      <c r="K153" s="7">
        <v>1.6980574099999999</v>
      </c>
      <c r="L153" s="4">
        <f t="shared" si="58"/>
        <v>7.6174731759524565</v>
      </c>
      <c r="M153" s="7">
        <v>1.5055830000000001</v>
      </c>
      <c r="N153" s="4">
        <f t="shared" si="59"/>
        <v>-11.334976595402612</v>
      </c>
      <c r="O153" s="7">
        <v>1.70006698</v>
      </c>
      <c r="P153" s="4">
        <f t="shared" si="60"/>
        <v>12.917519658497723</v>
      </c>
    </row>
    <row r="154" spans="1:16" ht="35.25" customHeight="1">
      <c r="A154" s="3" t="s">
        <v>3</v>
      </c>
      <c r="B154" s="7">
        <f>SUM(B146:B153)</f>
        <v>3262.13103948</v>
      </c>
      <c r="C154" s="7">
        <f>SUM(C146:C153)</f>
        <v>3295.2507474</v>
      </c>
      <c r="D154" s="4">
        <f t="shared" si="61"/>
        <v>1.0152782803378604</v>
      </c>
      <c r="E154" s="7">
        <f>SUM(E146:E153)</f>
        <v>3191.0367979000002</v>
      </c>
      <c r="F154" s="4">
        <f t="shared" si="55"/>
        <v>-3.1625499085987907</v>
      </c>
      <c r="G154" s="7">
        <f>SUM(G146:G153)</f>
        <v>3253.15754002</v>
      </c>
      <c r="H154" s="4">
        <f t="shared" si="56"/>
        <v>1.9467259719750316</v>
      </c>
      <c r="I154" s="7">
        <f>SUM(I146:I153)</f>
        <v>3790.83023497</v>
      </c>
      <c r="J154" s="4">
        <f t="shared" si="57"/>
        <v>16.527717712272082</v>
      </c>
      <c r="K154" s="7">
        <f>SUM(K146:K153)</f>
        <v>3961.6871371800003</v>
      </c>
      <c r="L154" s="4">
        <f t="shared" si="58"/>
        <v>4.507110358935717</v>
      </c>
      <c r="M154" s="7">
        <f>SUM(M146:M153)</f>
        <v>4175.150843689999</v>
      </c>
      <c r="N154" s="4">
        <f t="shared" si="59"/>
        <v>5.388202023997948</v>
      </c>
      <c r="O154" s="7">
        <f>SUM(O146:O153)</f>
        <v>4775.6378359400005</v>
      </c>
      <c r="P154" s="4">
        <f t="shared" si="60"/>
        <v>14.38240233062551</v>
      </c>
    </row>
    <row r="158" spans="1:16" ht="35.25" customHeight="1">
      <c r="A158" s="241" t="s">
        <v>234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</row>
    <row r="159" spans="1:16" ht="35.25" customHeight="1">
      <c r="A159" s="241" t="s">
        <v>325</v>
      </c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</row>
    <row r="160" spans="1:16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5.25" customHeight="1">
      <c r="A161" s="56" t="s">
        <v>61</v>
      </c>
      <c r="B161" s="245" t="s">
        <v>0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</row>
    <row r="162" spans="1:16" ht="35.25" customHeight="1">
      <c r="A162" s="3" t="s">
        <v>1</v>
      </c>
      <c r="B162" s="3">
        <v>2550</v>
      </c>
      <c r="C162" s="3">
        <v>2551</v>
      </c>
      <c r="D162" s="4" t="s">
        <v>2</v>
      </c>
      <c r="E162" s="3">
        <v>2552</v>
      </c>
      <c r="F162" s="4" t="s">
        <v>2</v>
      </c>
      <c r="G162" s="3">
        <v>2553</v>
      </c>
      <c r="H162" s="4" t="s">
        <v>2</v>
      </c>
      <c r="I162" s="3">
        <v>2554</v>
      </c>
      <c r="J162" s="4" t="s">
        <v>2</v>
      </c>
      <c r="K162" s="3">
        <v>2555</v>
      </c>
      <c r="L162" s="4" t="s">
        <v>2</v>
      </c>
      <c r="M162" s="3">
        <v>2556</v>
      </c>
      <c r="N162" s="4" t="s">
        <v>2</v>
      </c>
      <c r="O162" s="3">
        <v>2557</v>
      </c>
      <c r="P162" s="4" t="s">
        <v>2</v>
      </c>
    </row>
    <row r="163" spans="1:16" ht="35.25" customHeight="1">
      <c r="A163" s="5" t="s">
        <v>4</v>
      </c>
      <c r="B163" s="7">
        <v>1752.3279507700001</v>
      </c>
      <c r="C163" s="7">
        <v>1670.91775614</v>
      </c>
      <c r="D163" s="4">
        <f>(C163-B163)/B163*100</f>
        <v>-4.645830969837998</v>
      </c>
      <c r="E163" s="7">
        <v>1650.6815886699999</v>
      </c>
      <c r="F163" s="4">
        <f aca="true" t="shared" si="62" ref="F163:F171">(E163-C163)/C163*100</f>
        <v>-1.2110809999857672</v>
      </c>
      <c r="G163" s="7">
        <v>1668.5380603600001</v>
      </c>
      <c r="H163" s="4">
        <f aca="true" t="shared" si="63" ref="H163:H171">(G163-E163)/E163*100</f>
        <v>1.0817635461959516</v>
      </c>
      <c r="I163" s="7">
        <v>1916.86186501</v>
      </c>
      <c r="J163" s="4">
        <f aca="true" t="shared" si="64" ref="J163:J171">(I163-G163)*100/G163</f>
        <v>14.882717424882836</v>
      </c>
      <c r="K163" s="7">
        <v>2161.81298483</v>
      </c>
      <c r="L163" s="4">
        <f aca="true" t="shared" si="65" ref="L163:L171">(K163-I163)/I163*100</f>
        <v>12.778757003375524</v>
      </c>
      <c r="M163" s="7">
        <v>2252.8480842999998</v>
      </c>
      <c r="N163" s="4">
        <f aca="true" t="shared" si="66" ref="N163:N171">(M163-K163)/K163*100</f>
        <v>4.2110534125207195</v>
      </c>
      <c r="O163" s="7">
        <v>1716.77601589</v>
      </c>
      <c r="P163" s="4">
        <f aca="true" t="shared" si="67" ref="P163:P171">(O163-M163)/M163*100</f>
        <v>-23.795304803100688</v>
      </c>
    </row>
    <row r="164" spans="1:16" ht="35.25" customHeight="1">
      <c r="A164" s="5" t="s">
        <v>5</v>
      </c>
      <c r="B164" s="7">
        <v>1852.0784875310003</v>
      </c>
      <c r="C164" s="7">
        <v>2464.58941548</v>
      </c>
      <c r="D164" s="4">
        <f aca="true" t="shared" si="68" ref="D164:D171">(C164-B164)/B164*100</f>
        <v>33.0715427058135</v>
      </c>
      <c r="E164" s="7">
        <v>1889.0392249499998</v>
      </c>
      <c r="F164" s="4">
        <f t="shared" si="62"/>
        <v>-23.352781883870367</v>
      </c>
      <c r="G164" s="7">
        <v>2280.8440319530005</v>
      </c>
      <c r="H164" s="4">
        <f t="shared" si="63"/>
        <v>20.740956663479086</v>
      </c>
      <c r="I164" s="7">
        <v>2688.6320526100003</v>
      </c>
      <c r="J164" s="4">
        <f t="shared" si="64"/>
        <v>17.878820951550395</v>
      </c>
      <c r="K164" s="7">
        <v>1964.0105712700004</v>
      </c>
      <c r="L164" s="4">
        <f t="shared" si="65"/>
        <v>-26.95130710193575</v>
      </c>
      <c r="M164" s="7">
        <v>2155.150163</v>
      </c>
      <c r="N164" s="4">
        <f t="shared" si="66"/>
        <v>9.732106055131956</v>
      </c>
      <c r="O164" s="7">
        <v>2285.5545897300003</v>
      </c>
      <c r="P164" s="4">
        <f t="shared" si="67"/>
        <v>6.050827871245672</v>
      </c>
    </row>
    <row r="165" spans="1:16" ht="35.25" customHeight="1">
      <c r="A165" s="5" t="s">
        <v>6</v>
      </c>
      <c r="B165" s="7">
        <v>0.22204952000000003</v>
      </c>
      <c r="C165" s="7">
        <v>0.05729120000000001</v>
      </c>
      <c r="D165" s="4">
        <f t="shared" si="68"/>
        <v>-74.19890842367055</v>
      </c>
      <c r="E165" s="7">
        <v>0.03642413</v>
      </c>
      <c r="F165" s="4">
        <f t="shared" si="62"/>
        <v>-36.422818862233655</v>
      </c>
      <c r="G165" s="7">
        <v>0.00136365</v>
      </c>
      <c r="H165" s="4">
        <f t="shared" si="63"/>
        <v>-96.25619060770978</v>
      </c>
      <c r="I165" s="7">
        <v>0.0016363800000000002</v>
      </c>
      <c r="J165" s="4">
        <f t="shared" si="64"/>
        <v>20.000000000000007</v>
      </c>
      <c r="K165" s="7">
        <v>0.00109092</v>
      </c>
      <c r="L165" s="4">
        <f t="shared" si="65"/>
        <v>-33.33333333333334</v>
      </c>
      <c r="M165" s="7">
        <v>0</v>
      </c>
      <c r="N165" s="4">
        <f t="shared" si="66"/>
        <v>-100</v>
      </c>
      <c r="O165" s="7">
        <v>0</v>
      </c>
      <c r="P165" s="4" t="e">
        <f t="shared" si="67"/>
        <v>#DIV/0!</v>
      </c>
    </row>
    <row r="166" spans="1:16" ht="35.25" customHeight="1">
      <c r="A166" s="5" t="s">
        <v>7</v>
      </c>
      <c r="B166" s="7">
        <v>2021.27953127</v>
      </c>
      <c r="C166" s="7">
        <v>2486.33770328</v>
      </c>
      <c r="D166" s="4">
        <f t="shared" si="68"/>
        <v>23.008107726584306</v>
      </c>
      <c r="E166" s="7">
        <v>2590.9672722</v>
      </c>
      <c r="F166" s="4">
        <f t="shared" si="62"/>
        <v>4.20818011897466</v>
      </c>
      <c r="G166" s="7">
        <v>2530.83241924</v>
      </c>
      <c r="H166" s="4">
        <f t="shared" si="63"/>
        <v>-2.320942205840341</v>
      </c>
      <c r="I166" s="7">
        <v>2743.63903585</v>
      </c>
      <c r="J166" s="4">
        <f t="shared" si="64"/>
        <v>8.408562139167826</v>
      </c>
      <c r="K166" s="7">
        <v>2938.4222868699994</v>
      </c>
      <c r="L166" s="4">
        <f t="shared" si="65"/>
        <v>7.099448887949443</v>
      </c>
      <c r="M166" s="7">
        <v>3153.5478703799995</v>
      </c>
      <c r="N166" s="4">
        <f t="shared" si="66"/>
        <v>7.321125505726794</v>
      </c>
      <c r="O166" s="7">
        <v>3128.85098693</v>
      </c>
      <c r="P166" s="4">
        <f t="shared" si="67"/>
        <v>-0.783145982401829</v>
      </c>
    </row>
    <row r="167" spans="1:16" ht="35.25" customHeight="1">
      <c r="A167" s="5" t="s">
        <v>8</v>
      </c>
      <c r="B167" s="7">
        <v>80.34471127</v>
      </c>
      <c r="C167" s="7">
        <v>75.71612683000001</v>
      </c>
      <c r="D167" s="4">
        <f t="shared" si="68"/>
        <v>-5.7609074285494</v>
      </c>
      <c r="E167" s="7">
        <v>78.75012833</v>
      </c>
      <c r="F167" s="4">
        <f t="shared" si="62"/>
        <v>4.007074353937853</v>
      </c>
      <c r="G167" s="7">
        <v>60.78674375</v>
      </c>
      <c r="H167" s="4">
        <f t="shared" si="63"/>
        <v>-22.810609913834025</v>
      </c>
      <c r="I167" s="7">
        <v>66.80352976</v>
      </c>
      <c r="J167" s="4">
        <f t="shared" si="64"/>
        <v>9.898187727813607</v>
      </c>
      <c r="K167" s="7">
        <v>75.03674776999999</v>
      </c>
      <c r="L167" s="4">
        <f t="shared" si="65"/>
        <v>12.324525424897228</v>
      </c>
      <c r="M167" s="7">
        <v>77.93184811999998</v>
      </c>
      <c r="N167" s="4">
        <f t="shared" si="66"/>
        <v>3.85824337546445</v>
      </c>
      <c r="O167" s="7">
        <v>72.34500038</v>
      </c>
      <c r="P167" s="4">
        <f t="shared" si="67"/>
        <v>-7.168889067531564</v>
      </c>
    </row>
    <row r="168" spans="1:16" ht="35.25" customHeight="1">
      <c r="A168" s="5" t="s">
        <v>9</v>
      </c>
      <c r="B168" s="7">
        <v>0</v>
      </c>
      <c r="C168" s="7">
        <v>0</v>
      </c>
      <c r="D168" s="4" t="e">
        <f t="shared" si="68"/>
        <v>#DIV/0!</v>
      </c>
      <c r="E168" s="7">
        <v>0</v>
      </c>
      <c r="F168" s="4" t="e">
        <f t="shared" si="62"/>
        <v>#DIV/0!</v>
      </c>
      <c r="G168" s="7">
        <v>0</v>
      </c>
      <c r="H168" s="4" t="e">
        <f t="shared" si="63"/>
        <v>#DIV/0!</v>
      </c>
      <c r="I168" s="7">
        <v>0</v>
      </c>
      <c r="J168" s="4" t="e">
        <f t="shared" si="64"/>
        <v>#DIV/0!</v>
      </c>
      <c r="K168" s="7">
        <v>0</v>
      </c>
      <c r="L168" s="4" t="e">
        <f t="shared" si="65"/>
        <v>#DIV/0!</v>
      </c>
      <c r="M168" s="7">
        <v>0</v>
      </c>
      <c r="N168" s="4" t="e">
        <f t="shared" si="66"/>
        <v>#DIV/0!</v>
      </c>
      <c r="O168" s="7">
        <v>0</v>
      </c>
      <c r="P168" s="4" t="e">
        <f t="shared" si="67"/>
        <v>#DIV/0!</v>
      </c>
    </row>
    <row r="169" spans="1:16" ht="35.25" customHeight="1">
      <c r="A169" s="5" t="s">
        <v>10</v>
      </c>
      <c r="B169" s="7">
        <v>68.70879913</v>
      </c>
      <c r="C169" s="7">
        <v>61.58429201999999</v>
      </c>
      <c r="D169" s="4">
        <f t="shared" si="68"/>
        <v>-10.36913350285767</v>
      </c>
      <c r="E169" s="7">
        <v>60.98487179000001</v>
      </c>
      <c r="F169" s="4">
        <f t="shared" si="62"/>
        <v>-0.9733329885570805</v>
      </c>
      <c r="G169" s="7">
        <v>89.00008146000002</v>
      </c>
      <c r="H169" s="4">
        <f t="shared" si="63"/>
        <v>45.937966003224105</v>
      </c>
      <c r="I169" s="7">
        <v>73.83004116000001</v>
      </c>
      <c r="J169" s="4">
        <f t="shared" si="64"/>
        <v>-17.044973500184938</v>
      </c>
      <c r="K169" s="7">
        <v>37.283330539999994</v>
      </c>
      <c r="L169" s="4">
        <f t="shared" si="65"/>
        <v>-49.5011380811751</v>
      </c>
      <c r="M169" s="7">
        <v>34.869261</v>
      </c>
      <c r="N169" s="4">
        <f t="shared" si="66"/>
        <v>-6.4749299620912915</v>
      </c>
      <c r="O169" s="7">
        <v>25.881190499999995</v>
      </c>
      <c r="P169" s="4">
        <f t="shared" si="67"/>
        <v>-25.77648691780421</v>
      </c>
    </row>
    <row r="170" spans="1:16" ht="35.25" customHeight="1">
      <c r="A170" s="5" t="s">
        <v>11</v>
      </c>
      <c r="B170" s="7">
        <v>3.6244566899999997</v>
      </c>
      <c r="C170" s="7">
        <v>3.73650749</v>
      </c>
      <c r="D170" s="4">
        <f t="shared" si="68"/>
        <v>3.0915199044632664</v>
      </c>
      <c r="E170" s="7">
        <v>3.43490876</v>
      </c>
      <c r="F170" s="4">
        <f t="shared" si="62"/>
        <v>-8.071674707120692</v>
      </c>
      <c r="G170" s="7">
        <v>3.82980864</v>
      </c>
      <c r="H170" s="4">
        <f t="shared" si="63"/>
        <v>11.496662869147071</v>
      </c>
      <c r="I170" s="7">
        <v>3.983097549999999</v>
      </c>
      <c r="J170" s="4">
        <f t="shared" si="64"/>
        <v>4.00252138968487</v>
      </c>
      <c r="K170" s="7">
        <v>3.8798820000000003</v>
      </c>
      <c r="L170" s="4">
        <f t="shared" si="65"/>
        <v>-2.591338743385759</v>
      </c>
      <c r="M170" s="7">
        <v>3.9789405799999997</v>
      </c>
      <c r="N170" s="4">
        <f t="shared" si="66"/>
        <v>2.5531338324206625</v>
      </c>
      <c r="O170" s="7">
        <v>4.04956583</v>
      </c>
      <c r="P170" s="4">
        <f t="shared" si="67"/>
        <v>1.7749762425454463</v>
      </c>
    </row>
    <row r="171" spans="1:16" ht="35.25" customHeight="1">
      <c r="A171" s="3" t="s">
        <v>3</v>
      </c>
      <c r="B171" s="7">
        <f>SUM(B163:B170)</f>
        <v>5778.585986181001</v>
      </c>
      <c r="C171" s="7">
        <f>SUM(C163:C170)</f>
        <v>6762.9390924399995</v>
      </c>
      <c r="D171" s="4">
        <f t="shared" si="68"/>
        <v>17.03449786181248</v>
      </c>
      <c r="E171" s="7">
        <f>SUM(E163:E170)</f>
        <v>6273.89441883</v>
      </c>
      <c r="F171" s="4">
        <f t="shared" si="62"/>
        <v>-7.231244684085378</v>
      </c>
      <c r="G171" s="7">
        <f>SUM(G163:G170)</f>
        <v>6633.832509053001</v>
      </c>
      <c r="H171" s="4">
        <f t="shared" si="63"/>
        <v>5.7370759881248405</v>
      </c>
      <c r="I171" s="7">
        <f>SUM(I163:I170)</f>
        <v>7493.7512583200005</v>
      </c>
      <c r="J171" s="4">
        <f t="shared" si="64"/>
        <v>12.962623763766924</v>
      </c>
      <c r="K171" s="7">
        <f>SUM(K163:K170)</f>
        <v>7180.446894199999</v>
      </c>
      <c r="L171" s="4">
        <f t="shared" si="65"/>
        <v>-4.180874882551676</v>
      </c>
      <c r="M171" s="7">
        <f>SUM(M163:M170)</f>
        <v>7678.32616738</v>
      </c>
      <c r="N171" s="4">
        <f t="shared" si="66"/>
        <v>6.9338201440102845</v>
      </c>
      <c r="O171" s="7">
        <f>SUM(O163:O170)</f>
        <v>7233.45734926</v>
      </c>
      <c r="P171" s="4">
        <f t="shared" si="67"/>
        <v>-5.793825482563445</v>
      </c>
    </row>
    <row r="176" spans="1:16" ht="37.5" customHeight="1">
      <c r="A176" s="241" t="s">
        <v>235</v>
      </c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</row>
    <row r="177" spans="1:16" ht="37.5" customHeight="1">
      <c r="A177" s="241" t="s">
        <v>325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</row>
    <row r="178" spans="1:16" ht="37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7.5" customHeight="1">
      <c r="A179" s="56" t="s">
        <v>61</v>
      </c>
      <c r="B179" s="245" t="s">
        <v>0</v>
      </c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</row>
    <row r="180" spans="1:16" ht="37.5" customHeight="1">
      <c r="A180" s="3" t="s">
        <v>1</v>
      </c>
      <c r="B180" s="3">
        <v>2550</v>
      </c>
      <c r="C180" s="3">
        <v>2551</v>
      </c>
      <c r="D180" s="4" t="s">
        <v>2</v>
      </c>
      <c r="E180" s="3">
        <v>2552</v>
      </c>
      <c r="F180" s="4" t="s">
        <v>2</v>
      </c>
      <c r="G180" s="3">
        <v>2553</v>
      </c>
      <c r="H180" s="4" t="s">
        <v>2</v>
      </c>
      <c r="I180" s="3">
        <v>2554</v>
      </c>
      <c r="J180" s="4" t="s">
        <v>2</v>
      </c>
      <c r="K180" s="3">
        <v>2555</v>
      </c>
      <c r="L180" s="4" t="s">
        <v>2</v>
      </c>
      <c r="M180" s="3">
        <v>2556</v>
      </c>
      <c r="N180" s="4" t="s">
        <v>2</v>
      </c>
      <c r="O180" s="3">
        <v>2557</v>
      </c>
      <c r="P180" s="4" t="s">
        <v>2</v>
      </c>
    </row>
    <row r="181" spans="1:16" ht="37.5" customHeight="1">
      <c r="A181" s="5" t="s">
        <v>4</v>
      </c>
      <c r="B181" s="71">
        <f aca="true" t="shared" si="69" ref="B181:C185">B23+B40+B57+B76+B93+B111+B128+B146+B163</f>
        <v>34239.98884396</v>
      </c>
      <c r="C181" s="71">
        <f t="shared" si="69"/>
        <v>36982.893012217</v>
      </c>
      <c r="D181" s="4">
        <f>(C181-B181)/B181*100</f>
        <v>8.010820858491162</v>
      </c>
      <c r="E181" s="71">
        <f>E23+E40+E57+E76+E93+E111+E128+E146+E163</f>
        <v>36551.70293633</v>
      </c>
      <c r="F181" s="4">
        <f aca="true" t="shared" si="70" ref="F181:H189">(E181-C181)/C181*100</f>
        <v>-1.165917646692907</v>
      </c>
      <c r="G181" s="71">
        <f>G23+G40+G57+G76+G93+G111+G128+G146+G163</f>
        <v>35938.079342499994</v>
      </c>
      <c r="H181" s="4">
        <f t="shared" si="70"/>
        <v>-1.6787825040570328</v>
      </c>
      <c r="I181" s="71">
        <f>I23+I40+I57+I76+I93+I111+I128+I146+I163</f>
        <v>38955.6068385</v>
      </c>
      <c r="J181" s="4">
        <f aca="true" t="shared" si="71" ref="J181:J189">(I181-G181)*100/G181</f>
        <v>8.396462891748122</v>
      </c>
      <c r="K181" s="71">
        <f>K23+K40+K57+K76+K93+K111+K128+K146+K163</f>
        <v>45350.005290450004</v>
      </c>
      <c r="L181" s="4">
        <f aca="true" t="shared" si="72" ref="L181:L189">(K181-I181)/I181*100</f>
        <v>16.414577953976032</v>
      </c>
      <c r="M181" s="71">
        <f>M23+M40+M57+M76+M93+M111+M128+M146+M163</f>
        <v>50988.01444580001</v>
      </c>
      <c r="N181" s="4">
        <f aca="true" t="shared" si="73" ref="N181:N189">(M181-K181)/K181*100</f>
        <v>12.432212784189637</v>
      </c>
      <c r="O181" s="71">
        <f>O23+O40+O57+O76+O93+O111+O128+O146+O163</f>
        <v>48848.21689724001</v>
      </c>
      <c r="P181" s="4">
        <f aca="true" t="shared" si="74" ref="P181:P189">(O181-M181)/M181*100</f>
        <v>-4.196667730285104</v>
      </c>
    </row>
    <row r="182" spans="1:16" ht="37.5" customHeight="1">
      <c r="A182" s="5" t="s">
        <v>5</v>
      </c>
      <c r="B182" s="71">
        <f t="shared" si="69"/>
        <v>78269.656399601</v>
      </c>
      <c r="C182" s="71">
        <f t="shared" si="69"/>
        <v>92308.84982449</v>
      </c>
      <c r="D182" s="4">
        <f aca="true" t="shared" si="75" ref="D182:D189">(C182-B182)/B182*100</f>
        <v>17.93695548273874</v>
      </c>
      <c r="E182" s="71">
        <f>E24+E41+E58+E77+E94+E112+E129+E147+E164</f>
        <v>81101.31367905</v>
      </c>
      <c r="F182" s="4">
        <f t="shared" si="70"/>
        <v>-12.141345241273479</v>
      </c>
      <c r="G182" s="71">
        <f>G24+G41+G58+G77+G94+G112+G129+G147+G164</f>
        <v>89285.317607393</v>
      </c>
      <c r="H182" s="4">
        <f t="shared" si="70"/>
        <v>10.091086761837593</v>
      </c>
      <c r="I182" s="71">
        <f>I24+I41+I58+I77+I94+I112+I129+I147+I164</f>
        <v>118686.94625047002</v>
      </c>
      <c r="J182" s="4">
        <f t="shared" si="71"/>
        <v>32.92997038142642</v>
      </c>
      <c r="K182" s="71">
        <f>K24+K41+K58+K77+K94+K112+K129+K147+K164</f>
        <v>102783.27737293999</v>
      </c>
      <c r="L182" s="4">
        <f t="shared" si="72"/>
        <v>-13.399678212267633</v>
      </c>
      <c r="M182" s="71">
        <f>M24+M41+M58+M77+M94+M112+M129+M147+M164</f>
        <v>111612.03758502999</v>
      </c>
      <c r="N182" s="4">
        <f t="shared" si="73"/>
        <v>8.589685440809234</v>
      </c>
      <c r="O182" s="71">
        <f>O24+O41+O58+O77+O94+O112+O129+O147+O164</f>
        <v>101980.89597317002</v>
      </c>
      <c r="P182" s="4">
        <f t="shared" si="74"/>
        <v>-8.629124438770889</v>
      </c>
    </row>
    <row r="183" spans="1:16" ht="37.5" customHeight="1">
      <c r="A183" s="5" t="s">
        <v>6</v>
      </c>
      <c r="B183" s="71">
        <f t="shared" si="69"/>
        <v>1.2842278000000003</v>
      </c>
      <c r="C183" s="71">
        <f t="shared" si="69"/>
        <v>1.82915324</v>
      </c>
      <c r="D183" s="4">
        <f t="shared" si="75"/>
        <v>42.432147941354295</v>
      </c>
      <c r="E183" s="71">
        <f>E25+E42+E59+E78+E95+E113+E130+E148+E165</f>
        <v>1.4805661800000003</v>
      </c>
      <c r="F183" s="4">
        <f t="shared" si="70"/>
        <v>-19.05729123055866</v>
      </c>
      <c r="G183" s="71">
        <f>G25+G42+G59+G78+G95+G113+G130+G148+G165</f>
        <v>3.2882302599999997</v>
      </c>
      <c r="H183" s="4">
        <f t="shared" si="70"/>
        <v>122.09275778540336</v>
      </c>
      <c r="I183" s="71">
        <f>I25+I42+I59+I78+I95+I113+I130+I148+I165</f>
        <v>4.922197880000001</v>
      </c>
      <c r="J183" s="4">
        <f t="shared" si="71"/>
        <v>49.69139904454261</v>
      </c>
      <c r="K183" s="71">
        <f>K25+K42+K59+K78+K95+K113+K130+K148+K165</f>
        <v>3.3663456300000005</v>
      </c>
      <c r="L183" s="4">
        <f t="shared" si="72"/>
        <v>-31.608892773729767</v>
      </c>
      <c r="M183" s="71">
        <f>M25+M42+M59+M78+M95+M113+M130+M148+M165</f>
        <v>0.00393846</v>
      </c>
      <c r="N183" s="4">
        <f t="shared" si="73"/>
        <v>-99.8830048832508</v>
      </c>
      <c r="O183" s="71">
        <f>O25+O42+O59+O78+O95+O113+O130+O148+O165</f>
        <v>0</v>
      </c>
      <c r="P183" s="4">
        <f t="shared" si="74"/>
        <v>-100</v>
      </c>
    </row>
    <row r="184" spans="1:16" ht="37.5" customHeight="1">
      <c r="A184" s="5" t="s">
        <v>7</v>
      </c>
      <c r="B184" s="71">
        <f t="shared" si="69"/>
        <v>34098.76633369</v>
      </c>
      <c r="C184" s="71">
        <f t="shared" si="69"/>
        <v>37698.22086753</v>
      </c>
      <c r="D184" s="4">
        <f t="shared" si="75"/>
        <v>10.555967035920865</v>
      </c>
      <c r="E184" s="71">
        <f>E26+E43+E60+E79+E96+E114+E131+E149+E166</f>
        <v>37238.29513649</v>
      </c>
      <c r="F184" s="4">
        <f t="shared" si="70"/>
        <v>-1.2200197262787522</v>
      </c>
      <c r="G184" s="71">
        <f>G26+G43+G60+G79+G96+G114+G131+G149+G166</f>
        <v>38539.62590039</v>
      </c>
      <c r="H184" s="4">
        <f t="shared" si="70"/>
        <v>3.4946034965623785</v>
      </c>
      <c r="I184" s="71">
        <f>I26+I43+I60+I79+I96+I114+I131+I149+I166</f>
        <v>41461.73226065</v>
      </c>
      <c r="J184" s="4">
        <f t="shared" si="71"/>
        <v>7.582082835501613</v>
      </c>
      <c r="K184" s="71">
        <f>K26+K43+K60+K79+K96+K114+K131+K149+K166</f>
        <v>46847.47926226001</v>
      </c>
      <c r="L184" s="4">
        <f t="shared" si="72"/>
        <v>12.989681588198968</v>
      </c>
      <c r="M184" s="71">
        <f>M26+M43+M60+M79+M96+M114+M131+M149+M166</f>
        <v>53060.64676163</v>
      </c>
      <c r="N184" s="4">
        <f t="shared" si="73"/>
        <v>13.262543891823173</v>
      </c>
      <c r="O184" s="71">
        <f>O26+O43+O60+O79+O96+O114+O131+O149+O166</f>
        <v>56345.65849935001</v>
      </c>
      <c r="P184" s="4">
        <f t="shared" si="74"/>
        <v>6.1910510674278365</v>
      </c>
    </row>
    <row r="185" spans="1:16" ht="37.5" customHeight="1">
      <c r="A185" s="5" t="s">
        <v>8</v>
      </c>
      <c r="B185" s="71">
        <f t="shared" si="69"/>
        <v>10342.547470499998</v>
      </c>
      <c r="C185" s="71">
        <f t="shared" si="69"/>
        <v>8995.689597880002</v>
      </c>
      <c r="D185" s="4">
        <f t="shared" si="75"/>
        <v>-13.022496405857769</v>
      </c>
      <c r="E185" s="71">
        <f>E27+E44+E61+E80+E97+E115+E132+E150+E167</f>
        <v>8180.16289339</v>
      </c>
      <c r="F185" s="4">
        <f t="shared" si="70"/>
        <v>-9.065749719534516</v>
      </c>
      <c r="G185" s="71">
        <f>G27+G44+G61+G80+G97+G115+G132+G150+G167</f>
        <v>7157.725670000001</v>
      </c>
      <c r="H185" s="4">
        <f t="shared" si="70"/>
        <v>-12.498983659801961</v>
      </c>
      <c r="I185" s="71">
        <f>I27+I44+I61+I80+I97+I115+I132+I150+I167</f>
        <v>7915.78613818</v>
      </c>
      <c r="J185" s="4">
        <f t="shared" si="71"/>
        <v>10.59080080921849</v>
      </c>
      <c r="K185" s="71">
        <f>K27+K44+K61+K80+K97+K115+K132+K150+K167</f>
        <v>9585.287166209999</v>
      </c>
      <c r="L185" s="4">
        <f t="shared" si="72"/>
        <v>21.090779852901008</v>
      </c>
      <c r="M185" s="71">
        <f>M27+M44+M61+M80+M97+M115+M132+M150+M167</f>
        <v>10281.604619990001</v>
      </c>
      <c r="N185" s="4">
        <f t="shared" si="73"/>
        <v>7.2644401957476745</v>
      </c>
      <c r="O185" s="71">
        <f>O27+O44+O61+O80+O97+O115+O132+O150+O167</f>
        <v>11269.509502640001</v>
      </c>
      <c r="P185" s="4">
        <f t="shared" si="74"/>
        <v>9.608469875696903</v>
      </c>
    </row>
    <row r="186" spans="1:16" ht="37.5" customHeight="1">
      <c r="A186" s="5" t="s">
        <v>9</v>
      </c>
      <c r="B186" s="7">
        <v>0</v>
      </c>
      <c r="C186" s="7">
        <v>0</v>
      </c>
      <c r="D186" s="4" t="e">
        <f t="shared" si="75"/>
        <v>#DIV/0!</v>
      </c>
      <c r="E186" s="7">
        <v>0</v>
      </c>
      <c r="F186" s="4" t="e">
        <f t="shared" si="70"/>
        <v>#DIV/0!</v>
      </c>
      <c r="G186" s="7">
        <v>0</v>
      </c>
      <c r="H186" s="4" t="e">
        <f t="shared" si="70"/>
        <v>#DIV/0!</v>
      </c>
      <c r="I186" s="7">
        <v>0</v>
      </c>
      <c r="J186" s="4" t="e">
        <f t="shared" si="71"/>
        <v>#DIV/0!</v>
      </c>
      <c r="K186" s="7">
        <v>0</v>
      </c>
      <c r="L186" s="4" t="e">
        <f t="shared" si="72"/>
        <v>#DIV/0!</v>
      </c>
      <c r="M186" s="7">
        <v>0</v>
      </c>
      <c r="N186" s="4" t="e">
        <f t="shared" si="73"/>
        <v>#DIV/0!</v>
      </c>
      <c r="O186" s="7">
        <v>0</v>
      </c>
      <c r="P186" s="4" t="e">
        <f t="shared" si="74"/>
        <v>#DIV/0!</v>
      </c>
    </row>
    <row r="187" spans="1:16" ht="37.5" customHeight="1">
      <c r="A187" s="5" t="s">
        <v>10</v>
      </c>
      <c r="B187" s="71">
        <f>B29+B46+B63+B82+B99+B117+B134+B152+B169</f>
        <v>772.5128050900001</v>
      </c>
      <c r="C187" s="71">
        <f>C29+C46+C63+C82+C99+C117+C134+C152+C169</f>
        <v>803.5473962300001</v>
      </c>
      <c r="D187" s="4">
        <f t="shared" si="75"/>
        <v>4.017356208921916</v>
      </c>
      <c r="E187" s="71">
        <f>E29+E46+E63+E82+E99+E117+E134+E152+E169</f>
        <v>808.3889466899999</v>
      </c>
      <c r="F187" s="4">
        <f t="shared" si="70"/>
        <v>0.6025220768202176</v>
      </c>
      <c r="G187" s="71">
        <f>G29+G46+G63+G82+G99+G117+G134+G152+G169</f>
        <v>932.5330312899999</v>
      </c>
      <c r="H187" s="4">
        <f t="shared" si="70"/>
        <v>15.356974524245528</v>
      </c>
      <c r="I187" s="71">
        <f>I29+I46+I63+I82+I99+I117+I134+I152+I169</f>
        <v>971.2253004500001</v>
      </c>
      <c r="J187" s="4">
        <f t="shared" si="71"/>
        <v>4.149158031053978</v>
      </c>
      <c r="K187" s="71">
        <f>K29+K46+K63+K82+K99+K117+K134+K152+K169</f>
        <v>1146.3434909500002</v>
      </c>
      <c r="L187" s="4">
        <f t="shared" si="72"/>
        <v>18.030645455679764</v>
      </c>
      <c r="M187" s="71">
        <f>M29+M46+M63+M82+M99+M117+M134+M152+M169</f>
        <v>1333.2351040300002</v>
      </c>
      <c r="N187" s="4">
        <f t="shared" si="73"/>
        <v>16.303282092622943</v>
      </c>
      <c r="O187" s="71">
        <f>O29+O46+O63+O82+O99+O117+O134+O152+O169</f>
        <v>1244.60063413</v>
      </c>
      <c r="P187" s="4">
        <f t="shared" si="74"/>
        <v>-6.648075019333268</v>
      </c>
    </row>
    <row r="188" spans="1:16" ht="37.5" customHeight="1">
      <c r="A188" s="5" t="s">
        <v>11</v>
      </c>
      <c r="B188" s="71">
        <f>B30+B47+B64+B83+B100+B118+B135+B153+B170</f>
        <v>26.24965512</v>
      </c>
      <c r="C188" s="71">
        <f>C30+C47+C64+C83+C100+C118+C135+C153+C170</f>
        <v>26.071867240000003</v>
      </c>
      <c r="D188" s="4">
        <f t="shared" si="75"/>
        <v>-0.6772960604139046</v>
      </c>
      <c r="E188" s="71">
        <f>E30+E47+E64+E83+E100+E118+E135+E153+E170</f>
        <v>23.71683398</v>
      </c>
      <c r="F188" s="4">
        <f t="shared" si="70"/>
        <v>-9.032852301375872</v>
      </c>
      <c r="G188" s="71">
        <f>G30+G47+G64+G83+G100+G118+G135+G153+G170</f>
        <v>26.04974161</v>
      </c>
      <c r="H188" s="4">
        <f t="shared" si="70"/>
        <v>9.836505293949868</v>
      </c>
      <c r="I188" s="71">
        <f>I30+I47+I64+I83+I100+I118+I135+I153+I170</f>
        <v>28.767505730000003</v>
      </c>
      <c r="J188" s="4">
        <f t="shared" si="71"/>
        <v>10.432979185316386</v>
      </c>
      <c r="K188" s="71">
        <f>K30+K47+K64+K83+K100+K118+K135+K153+K170</f>
        <v>29.0000772</v>
      </c>
      <c r="L188" s="4">
        <f t="shared" si="72"/>
        <v>0.8084519811443391</v>
      </c>
      <c r="M188" s="71">
        <f>M30+M47+M64+M83+M100+M118+M135+M153+M170</f>
        <v>29.93890631</v>
      </c>
      <c r="N188" s="4">
        <f t="shared" si="73"/>
        <v>3.2373331406166064</v>
      </c>
      <c r="O188" s="71">
        <f>O30+O47+O64+O83+O100+O118+O135+O153+O170</f>
        <v>30.76124397</v>
      </c>
      <c r="P188" s="4">
        <f t="shared" si="74"/>
        <v>2.7467191068543704</v>
      </c>
    </row>
    <row r="189" spans="1:16" ht="37.5" customHeight="1">
      <c r="A189" s="3" t="s">
        <v>3</v>
      </c>
      <c r="B189" s="7">
        <f>SUM(B181:B188)</f>
        <v>157751.005735761</v>
      </c>
      <c r="C189" s="7">
        <f>SUM(C181:C188)</f>
        <v>176817.101718827</v>
      </c>
      <c r="D189" s="4">
        <f t="shared" si="75"/>
        <v>12.086196150788705</v>
      </c>
      <c r="E189" s="7">
        <f>SUM(E181:E188)</f>
        <v>163905.06099211</v>
      </c>
      <c r="F189" s="4">
        <f t="shared" si="70"/>
        <v>-7.302484092997759</v>
      </c>
      <c r="G189" s="7">
        <f>SUM(G181:G188)</f>
        <v>171882.619523443</v>
      </c>
      <c r="H189" s="4">
        <f t="shared" si="70"/>
        <v>4.867182552536931</v>
      </c>
      <c r="I189" s="7">
        <f>SUM(I181:I188)</f>
        <v>208024.98649186</v>
      </c>
      <c r="J189" s="4">
        <f t="shared" si="71"/>
        <v>21.02735405628815</v>
      </c>
      <c r="K189" s="7">
        <f>SUM(K181:K188)</f>
        <v>205744.75900564</v>
      </c>
      <c r="L189" s="4">
        <f t="shared" si="72"/>
        <v>-1.0961315391356792</v>
      </c>
      <c r="M189" s="7">
        <f>SUM(M181:M188)</f>
        <v>227305.48136125</v>
      </c>
      <c r="N189" s="4">
        <f t="shared" si="73"/>
        <v>10.479354351387856</v>
      </c>
      <c r="O189" s="7">
        <f>SUM(O181:O188)</f>
        <v>219719.64275050003</v>
      </c>
      <c r="P189" s="4">
        <f t="shared" si="74"/>
        <v>-3.337288025489364</v>
      </c>
    </row>
  </sheetData>
  <sheetProtection/>
  <mergeCells count="33">
    <mergeCell ref="B144:P144"/>
    <mergeCell ref="A158:P158"/>
    <mergeCell ref="A159:P159"/>
    <mergeCell ref="A106:P106"/>
    <mergeCell ref="A107:P107"/>
    <mergeCell ref="B109:P109"/>
    <mergeCell ref="A1:P1"/>
    <mergeCell ref="A2:P2"/>
    <mergeCell ref="A18:P18"/>
    <mergeCell ref="A19:P19"/>
    <mergeCell ref="B4:P4"/>
    <mergeCell ref="B38:P38"/>
    <mergeCell ref="B21:P21"/>
    <mergeCell ref="A53:P53"/>
    <mergeCell ref="A35:P35"/>
    <mergeCell ref="A36:P36"/>
    <mergeCell ref="A52:P52"/>
    <mergeCell ref="B74:P74"/>
    <mergeCell ref="B91:P91"/>
    <mergeCell ref="B55:P55"/>
    <mergeCell ref="A71:P71"/>
    <mergeCell ref="A88:P88"/>
    <mergeCell ref="A89:P89"/>
    <mergeCell ref="A176:P176"/>
    <mergeCell ref="B179:P179"/>
    <mergeCell ref="A177:P177"/>
    <mergeCell ref="A72:P72"/>
    <mergeCell ref="A123:P123"/>
    <mergeCell ref="A124:P124"/>
    <mergeCell ref="B126:P126"/>
    <mergeCell ref="A141:P141"/>
    <mergeCell ref="B161:P161"/>
    <mergeCell ref="A142:P142"/>
  </mergeCells>
  <printOptions horizontalCentered="1"/>
  <pageMargins left="0.22" right="0" top="0.25" bottom="0.2362204724409449" header="0.3" footer="0.2362204724409449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6"/>
  <sheetViews>
    <sheetView zoomScale="75" zoomScaleNormal="75" zoomScalePageLayoutView="0" workbookViewId="0" topLeftCell="B2">
      <selection activeCell="A2" sqref="A2:P2"/>
    </sheetView>
  </sheetViews>
  <sheetFormatPr defaultColWidth="9.140625" defaultRowHeight="21.75"/>
  <cols>
    <col min="1" max="1" width="38.421875" style="2" customWidth="1"/>
    <col min="2" max="16" width="17.7109375" style="2" customWidth="1"/>
    <col min="17" max="16384" width="9.140625" style="2" customWidth="1"/>
  </cols>
  <sheetData>
    <row r="1" spans="1:16" ht="33" customHeight="1">
      <c r="A1" s="242" t="s">
        <v>107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33" customHeight="1">
      <c r="A2" s="242" t="s">
        <v>325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33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3" customHeight="1">
      <c r="A4" s="17"/>
      <c r="B4" s="17"/>
      <c r="C4" s="17"/>
      <c r="D4" s="17"/>
      <c r="E4" s="17"/>
      <c r="F4" s="17" t="s">
        <v>61</v>
      </c>
      <c r="G4" s="17"/>
      <c r="H4" s="17"/>
      <c r="I4" s="17"/>
      <c r="J4" s="17" t="s">
        <v>61</v>
      </c>
      <c r="K4" s="17"/>
      <c r="L4" s="17" t="s">
        <v>61</v>
      </c>
      <c r="M4" s="17"/>
      <c r="N4" s="17"/>
      <c r="O4" s="17"/>
      <c r="P4" s="17" t="s">
        <v>0</v>
      </c>
    </row>
    <row r="5" spans="1:16" ht="33" customHeight="1">
      <c r="A5" s="8" t="s">
        <v>60</v>
      </c>
      <c r="B5" s="3">
        <v>2550</v>
      </c>
      <c r="C5" s="3">
        <v>2551</v>
      </c>
      <c r="D5" s="72" t="s">
        <v>2</v>
      </c>
      <c r="E5" s="3">
        <v>2552</v>
      </c>
      <c r="F5" s="72" t="s">
        <v>2</v>
      </c>
      <c r="G5" s="3">
        <v>2553</v>
      </c>
      <c r="H5" s="72" t="s">
        <v>2</v>
      </c>
      <c r="I5" s="3">
        <v>2554</v>
      </c>
      <c r="J5" s="72" t="s">
        <v>2</v>
      </c>
      <c r="K5" s="3">
        <v>2555</v>
      </c>
      <c r="L5" s="72" t="s">
        <v>2</v>
      </c>
      <c r="M5" s="3">
        <v>2556</v>
      </c>
      <c r="N5" s="72" t="s">
        <v>2</v>
      </c>
      <c r="O5" s="3">
        <v>2557</v>
      </c>
      <c r="P5" s="72" t="s">
        <v>2</v>
      </c>
    </row>
    <row r="6" spans="1:16" ht="33" customHeight="1">
      <c r="A6" s="127" t="s">
        <v>309</v>
      </c>
      <c r="B6" s="128">
        <f>B35</f>
        <v>9829.070433449999</v>
      </c>
      <c r="C6" s="128">
        <f>C35</f>
        <v>10408.009848930002</v>
      </c>
      <c r="D6" s="129">
        <f>(C6-B6)/B6*100</f>
        <v>5.890072915845365</v>
      </c>
      <c r="E6" s="128">
        <f>E35</f>
        <v>8780.93748533</v>
      </c>
      <c r="F6" s="129">
        <f>(E6-C6)/C6*100</f>
        <v>-15.632886471252464</v>
      </c>
      <c r="G6" s="128">
        <f>G35</f>
        <v>9681.965653614454</v>
      </c>
      <c r="H6" s="129">
        <f>(G6-E6)/E6*100</f>
        <v>10.26118418209639</v>
      </c>
      <c r="I6" s="128">
        <f>I35</f>
        <v>10470.438612429909</v>
      </c>
      <c r="J6" s="129">
        <f>(I6-G6)*100/G6</f>
        <v>8.143728112907565</v>
      </c>
      <c r="K6" s="128">
        <f>K35</f>
        <v>9378.619598365725</v>
      </c>
      <c r="L6" s="129">
        <f>(K6-I6)/I6*100</f>
        <v>-10.427633974836912</v>
      </c>
      <c r="M6" s="149">
        <f>M35</f>
        <v>10199.033892992182</v>
      </c>
      <c r="N6" s="129">
        <f>(M6-K6)/K6*100</f>
        <v>8.74770840230494</v>
      </c>
      <c r="O6" s="128">
        <f>O35</f>
        <v>10387.425540424727</v>
      </c>
      <c r="P6" s="153">
        <f>(O6-M6)/M6*100</f>
        <v>1.8471518911412794</v>
      </c>
    </row>
    <row r="7" spans="1:16" ht="33" customHeight="1">
      <c r="A7" s="127" t="s">
        <v>310</v>
      </c>
      <c r="B7" s="128">
        <f>B54</f>
        <v>10009.412779069999</v>
      </c>
      <c r="C7" s="128">
        <f>C54</f>
        <v>12450.16586722</v>
      </c>
      <c r="D7" s="129">
        <f aca="true" t="shared" si="0" ref="D7:D18">(C7-B7)/B7*100</f>
        <v>24.384578216753066</v>
      </c>
      <c r="E7" s="128">
        <f>E54</f>
        <v>11382.4710477</v>
      </c>
      <c r="F7" s="129">
        <f aca="true" t="shared" si="1" ref="F7:F18">(E7-C7)/C7*100</f>
        <v>-8.575747752334197</v>
      </c>
      <c r="G7" s="128">
        <f>G54</f>
        <v>13680.245177134633</v>
      </c>
      <c r="H7" s="129">
        <f aca="true" t="shared" si="2" ref="H7:H18">(G7-E7)/E7*100</f>
        <v>20.18695342870151</v>
      </c>
      <c r="I7" s="128">
        <f>I54</f>
        <v>14139.579503800273</v>
      </c>
      <c r="J7" s="129">
        <f aca="true" t="shared" si="3" ref="J7:J18">(I7-G7)*100/G7</f>
        <v>3.357646889497109</v>
      </c>
      <c r="K7" s="128">
        <f>K54</f>
        <v>7893.456680030999</v>
      </c>
      <c r="L7" s="129">
        <f aca="true" t="shared" si="4" ref="L7:L18">(K7-I7)/I7*100</f>
        <v>-44.174742410766264</v>
      </c>
      <c r="M7" s="149">
        <f>M54</f>
        <v>14603.600010788183</v>
      </c>
      <c r="N7" s="129">
        <f aca="true" t="shared" si="5" ref="N7:N18">(M7-K7)/K7*100</f>
        <v>85.00893338317314</v>
      </c>
      <c r="O7" s="128">
        <f>O54</f>
        <v>10619.436619607544</v>
      </c>
      <c r="P7" s="153">
        <f aca="true" t="shared" si="6" ref="P7:P18">(O7-M7)/M7*100</f>
        <v>-27.282063246305015</v>
      </c>
    </row>
    <row r="8" spans="1:16" ht="33" customHeight="1">
      <c r="A8" s="61" t="s">
        <v>236</v>
      </c>
      <c r="B8" s="73">
        <f>B71</f>
        <v>1349.61145375</v>
      </c>
      <c r="C8" s="73">
        <f>C71</f>
        <v>1307.6997829499999</v>
      </c>
      <c r="D8" s="4">
        <f t="shared" si="0"/>
        <v>-3.1054619967506434</v>
      </c>
      <c r="E8" s="73">
        <f>E71</f>
        <v>1189.2142831499998</v>
      </c>
      <c r="F8" s="4">
        <f t="shared" si="1"/>
        <v>-9.060604073261546</v>
      </c>
      <c r="G8" s="73">
        <f>G71</f>
        <v>1312.15167739</v>
      </c>
      <c r="H8" s="4">
        <f t="shared" si="2"/>
        <v>10.337699099472866</v>
      </c>
      <c r="I8" s="73">
        <f>I71</f>
        <v>1445.8193442309089</v>
      </c>
      <c r="J8" s="4">
        <f t="shared" si="3"/>
        <v>10.186906677342906</v>
      </c>
      <c r="K8" s="73">
        <f>K71</f>
        <v>1823.3304954979092</v>
      </c>
      <c r="L8" s="4">
        <f t="shared" si="4"/>
        <v>26.110533987066976</v>
      </c>
      <c r="M8" s="30">
        <f>M71</f>
        <v>1941.162076939636</v>
      </c>
      <c r="N8" s="129">
        <f t="shared" si="5"/>
        <v>6.462436828247633</v>
      </c>
      <c r="O8" s="73">
        <f>O71</f>
        <v>1885.5404455094547</v>
      </c>
      <c r="P8" s="153">
        <f t="shared" si="6"/>
        <v>-2.865378017165492</v>
      </c>
    </row>
    <row r="9" spans="1:16" ht="33" customHeight="1">
      <c r="A9" s="61" t="s">
        <v>237</v>
      </c>
      <c r="B9" s="73">
        <f>B93</f>
        <v>367.54586423</v>
      </c>
      <c r="C9" s="73">
        <f>C93</f>
        <v>389.00436721</v>
      </c>
      <c r="D9" s="4">
        <f t="shared" si="0"/>
        <v>5.83831980396652</v>
      </c>
      <c r="E9" s="73">
        <f>E93</f>
        <v>402.10405167000005</v>
      </c>
      <c r="F9" s="4">
        <f t="shared" si="1"/>
        <v>3.367490332808608</v>
      </c>
      <c r="G9" s="73">
        <f>G93</f>
        <v>457.4760998872728</v>
      </c>
      <c r="H9" s="4">
        <f t="shared" si="2"/>
        <v>13.770577040272073</v>
      </c>
      <c r="I9" s="73">
        <f>I93</f>
        <v>505.4846964490909</v>
      </c>
      <c r="J9" s="4">
        <f t="shared" si="3"/>
        <v>10.494230534370633</v>
      </c>
      <c r="K9" s="73">
        <f>K93</f>
        <v>560.2837537099999</v>
      </c>
      <c r="L9" s="4">
        <f t="shared" si="4"/>
        <v>10.840893432750644</v>
      </c>
      <c r="M9" s="30">
        <f>M93</f>
        <v>625.5806032418183</v>
      </c>
      <c r="N9" s="129">
        <f t="shared" si="5"/>
        <v>11.654246459842144</v>
      </c>
      <c r="O9" s="73">
        <f>O93</f>
        <v>603.3213209063636</v>
      </c>
      <c r="P9" s="153">
        <f t="shared" si="6"/>
        <v>-3.5581797485575786</v>
      </c>
    </row>
    <row r="10" spans="1:16" ht="33" customHeight="1">
      <c r="A10" s="61" t="s">
        <v>238</v>
      </c>
      <c r="B10" s="73">
        <f>B110</f>
        <v>478.8621425300001</v>
      </c>
      <c r="C10" s="73">
        <f>C110</f>
        <v>480.99718251000013</v>
      </c>
      <c r="D10" s="4">
        <f t="shared" si="0"/>
        <v>0.44585691587976956</v>
      </c>
      <c r="E10" s="73">
        <f>E110</f>
        <v>469.063922</v>
      </c>
      <c r="F10" s="4">
        <f t="shared" si="1"/>
        <v>-2.480941873241023</v>
      </c>
      <c r="G10" s="73">
        <f>G110</f>
        <v>506.28267015090904</v>
      </c>
      <c r="H10" s="4">
        <f t="shared" si="2"/>
        <v>7.934685744368345</v>
      </c>
      <c r="I10" s="73">
        <f>I110</f>
        <v>535.798439040909</v>
      </c>
      <c r="J10" s="4">
        <f t="shared" si="3"/>
        <v>5.829899111735762</v>
      </c>
      <c r="K10" s="73">
        <f>K110</f>
        <v>693.3019809372726</v>
      </c>
      <c r="L10" s="4">
        <f t="shared" si="4"/>
        <v>29.396043440943647</v>
      </c>
      <c r="M10" s="30">
        <f>M110</f>
        <v>950.8990907517274</v>
      </c>
      <c r="N10" s="129">
        <f t="shared" si="5"/>
        <v>37.15510944685463</v>
      </c>
      <c r="O10" s="73">
        <f>O110</f>
        <v>853.6985383952729</v>
      </c>
      <c r="P10" s="153">
        <f t="shared" si="6"/>
        <v>-10.221962908768083</v>
      </c>
    </row>
    <row r="11" spans="1:16" ht="33" customHeight="1">
      <c r="A11" s="61" t="s">
        <v>239</v>
      </c>
      <c r="B11" s="73">
        <f>B128</f>
        <v>524.8091456</v>
      </c>
      <c r="C11" s="73">
        <f>C128</f>
        <v>564.5821273999999</v>
      </c>
      <c r="D11" s="4">
        <f t="shared" si="0"/>
        <v>7.578561108063113</v>
      </c>
      <c r="E11" s="73">
        <f>E128</f>
        <v>520.2371412800001</v>
      </c>
      <c r="F11" s="4">
        <f t="shared" si="1"/>
        <v>-7.854479263135071</v>
      </c>
      <c r="G11" s="73">
        <f>G128</f>
        <v>595.1694887572728</v>
      </c>
      <c r="H11" s="4">
        <f t="shared" si="2"/>
        <v>14.40349823792049</v>
      </c>
      <c r="I11" s="73">
        <f>I128</f>
        <v>669.1858397863637</v>
      </c>
      <c r="J11" s="4">
        <f t="shared" si="3"/>
        <v>12.436180353203026</v>
      </c>
      <c r="K11" s="73">
        <f>K128</f>
        <v>684.2260460727274</v>
      </c>
      <c r="L11" s="4">
        <f t="shared" si="4"/>
        <v>2.247538036842695</v>
      </c>
      <c r="M11" s="30">
        <f>M128</f>
        <v>730.5018965200001</v>
      </c>
      <c r="N11" s="129">
        <f t="shared" si="5"/>
        <v>6.763240118215835</v>
      </c>
      <c r="O11" s="73">
        <f>O128</f>
        <v>685.6003690745455</v>
      </c>
      <c r="P11" s="153">
        <f t="shared" si="6"/>
        <v>-6.146668155053208</v>
      </c>
    </row>
    <row r="12" spans="1:16" ht="33" customHeight="1">
      <c r="A12" s="61" t="s">
        <v>240</v>
      </c>
      <c r="B12" s="73">
        <f>B145</f>
        <v>6332.0154399699995</v>
      </c>
      <c r="C12" s="73">
        <f>C145</f>
        <v>6405.614248559999</v>
      </c>
      <c r="D12" s="4">
        <f t="shared" si="0"/>
        <v>1.1623283184910957</v>
      </c>
      <c r="E12" s="73">
        <f>E145</f>
        <v>5828.6010517800005</v>
      </c>
      <c r="F12" s="4">
        <f t="shared" si="1"/>
        <v>-9.007929206940819</v>
      </c>
      <c r="G12" s="73">
        <f>G145</f>
        <v>7173.130875972817</v>
      </c>
      <c r="H12" s="4">
        <f t="shared" si="2"/>
        <v>23.067796410293166</v>
      </c>
      <c r="I12" s="73">
        <f>I145</f>
        <v>8032.189729163091</v>
      </c>
      <c r="J12" s="4">
        <f t="shared" si="3"/>
        <v>11.976065515098648</v>
      </c>
      <c r="K12" s="73">
        <f>K145</f>
        <v>7914.625010021182</v>
      </c>
      <c r="L12" s="4">
        <f t="shared" si="4"/>
        <v>-1.4636695982797572</v>
      </c>
      <c r="M12" s="30">
        <f>M145</f>
        <v>8896.113265480271</v>
      </c>
      <c r="N12" s="129">
        <f t="shared" si="5"/>
        <v>12.400944507369184</v>
      </c>
      <c r="O12" s="73">
        <f>O145</f>
        <v>9526.905615256908</v>
      </c>
      <c r="P12" s="153">
        <f t="shared" si="6"/>
        <v>7.090651062462418</v>
      </c>
    </row>
    <row r="13" spans="1:16" ht="33" customHeight="1">
      <c r="A13" s="120" t="s">
        <v>313</v>
      </c>
      <c r="B13" s="130">
        <f>B163</f>
        <v>8704.463940099999</v>
      </c>
      <c r="C13" s="130">
        <f>C163</f>
        <v>9661.083909419998</v>
      </c>
      <c r="D13" s="131">
        <f t="shared" si="0"/>
        <v>10.989992903675695</v>
      </c>
      <c r="E13" s="130">
        <f>E163</f>
        <v>8948.22722449</v>
      </c>
      <c r="F13" s="131">
        <f t="shared" si="1"/>
        <v>-7.378640860731276</v>
      </c>
      <c r="G13" s="130">
        <f>G163</f>
        <v>10028.485268434182</v>
      </c>
      <c r="H13" s="131">
        <f t="shared" si="2"/>
        <v>12.07231350795019</v>
      </c>
      <c r="I13" s="130">
        <f>I163</f>
        <v>11529.054626047455</v>
      </c>
      <c r="J13" s="131">
        <f t="shared" si="3"/>
        <v>14.9630708671078</v>
      </c>
      <c r="K13" s="130">
        <f>K163</f>
        <v>9822.783553623727</v>
      </c>
      <c r="L13" s="131">
        <f t="shared" si="4"/>
        <v>-14.799748355504969</v>
      </c>
      <c r="M13" s="150">
        <f>M163</f>
        <v>11639.460222652275</v>
      </c>
      <c r="N13" s="129">
        <f t="shared" si="5"/>
        <v>18.494520001495466</v>
      </c>
      <c r="O13" s="130">
        <f>O163</f>
        <v>11316.837069436999</v>
      </c>
      <c r="P13" s="153">
        <f t="shared" si="6"/>
        <v>-2.771805109891601</v>
      </c>
    </row>
    <row r="14" spans="1:16" ht="33" customHeight="1">
      <c r="A14" s="120" t="s">
        <v>314</v>
      </c>
      <c r="B14" s="130">
        <f>B179</f>
        <v>18263.81556574</v>
      </c>
      <c r="C14" s="130">
        <f>C179</f>
        <v>20983.5938645</v>
      </c>
      <c r="D14" s="131">
        <f t="shared" si="0"/>
        <v>14.89162157255831</v>
      </c>
      <c r="E14" s="130">
        <f>E179</f>
        <v>19247.72073172</v>
      </c>
      <c r="F14" s="131">
        <f t="shared" si="1"/>
        <v>-8.272525402413285</v>
      </c>
      <c r="G14" s="130">
        <f>G179</f>
        <v>22251.057479434723</v>
      </c>
      <c r="H14" s="131">
        <f t="shared" si="2"/>
        <v>15.60359685999216</v>
      </c>
      <c r="I14" s="130">
        <f>I179</f>
        <v>28444.19436828554</v>
      </c>
      <c r="J14" s="131">
        <f t="shared" si="3"/>
        <v>27.833000272345494</v>
      </c>
      <c r="K14" s="130">
        <f>K179</f>
        <v>26434.88057875536</v>
      </c>
      <c r="L14" s="131">
        <f t="shared" si="4"/>
        <v>-7.064055896659557</v>
      </c>
      <c r="M14" s="150">
        <f>M179</f>
        <v>28560.999137225546</v>
      </c>
      <c r="N14" s="129">
        <f t="shared" si="5"/>
        <v>8.042852897088025</v>
      </c>
      <c r="O14" s="130">
        <f>O179</f>
        <v>25810.143746422367</v>
      </c>
      <c r="P14" s="153">
        <f t="shared" si="6"/>
        <v>-9.631509659680628</v>
      </c>
    </row>
    <row r="15" spans="1:16" ht="33" customHeight="1">
      <c r="A15" s="121" t="s">
        <v>327</v>
      </c>
      <c r="B15" s="122">
        <f>B197</f>
        <v>22261.708964579997</v>
      </c>
      <c r="C15" s="122">
        <f>C197</f>
        <v>20716.993222309997</v>
      </c>
      <c r="D15" s="123">
        <f t="shared" si="0"/>
        <v>-6.938891100983108</v>
      </c>
      <c r="E15" s="122">
        <f>E197</f>
        <v>20800.024576989996</v>
      </c>
      <c r="F15" s="123">
        <f t="shared" si="1"/>
        <v>0.40078863659897795</v>
      </c>
      <c r="G15" s="122">
        <f>G197</f>
        <v>26706.54174118036</v>
      </c>
      <c r="H15" s="123">
        <f t="shared" si="2"/>
        <v>28.396683582405203</v>
      </c>
      <c r="I15" s="122">
        <f>I197</f>
        <v>30029.549876275727</v>
      </c>
      <c r="J15" s="123">
        <f t="shared" si="3"/>
        <v>12.442674784700513</v>
      </c>
      <c r="K15" s="122">
        <f>K197</f>
        <v>30626.576742897545</v>
      </c>
      <c r="L15" s="123">
        <f t="shared" si="4"/>
        <v>1.9881312543198915</v>
      </c>
      <c r="M15" s="141">
        <f>M197</f>
        <v>18834.722010876452</v>
      </c>
      <c r="N15" s="129">
        <f t="shared" si="5"/>
        <v>-38.502033155748244</v>
      </c>
      <c r="O15" s="122">
        <f>O197</f>
        <v>19716.024886602274</v>
      </c>
      <c r="P15" s="153">
        <f t="shared" si="6"/>
        <v>4.6791392791297755</v>
      </c>
    </row>
    <row r="16" spans="1:16" s="119" customFormat="1" ht="33" customHeight="1">
      <c r="A16" s="124" t="s">
        <v>328</v>
      </c>
      <c r="B16" s="125">
        <f>B198</f>
        <v>0</v>
      </c>
      <c r="C16" s="125">
        <f>C198</f>
        <v>0</v>
      </c>
      <c r="D16" s="126" t="e">
        <f>(C16-B16)/B16*100</f>
        <v>#DIV/0!</v>
      </c>
      <c r="E16" s="125">
        <f>E198</f>
        <v>0</v>
      </c>
      <c r="F16" s="126" t="e">
        <f>(E16-C16)/C16*100</f>
        <v>#DIV/0!</v>
      </c>
      <c r="G16" s="125">
        <f>G198</f>
        <v>0</v>
      </c>
      <c r="H16" s="126" t="e">
        <f>(G16-E16)/E16*100</f>
        <v>#DIV/0!</v>
      </c>
      <c r="I16" s="125">
        <f>I198</f>
        <v>0</v>
      </c>
      <c r="J16" s="126" t="e">
        <f>(I16-G16)*100/G16</f>
        <v>#DIV/0!</v>
      </c>
      <c r="K16" s="125">
        <f>K198</f>
        <v>0</v>
      </c>
      <c r="L16" s="126" t="e">
        <f>(K16-I16)/I16*100</f>
        <v>#DIV/0!</v>
      </c>
      <c r="M16" s="151">
        <f>M212</f>
        <v>16250.098355973543</v>
      </c>
      <c r="N16" s="129" t="e">
        <f t="shared" si="5"/>
        <v>#DIV/0!</v>
      </c>
      <c r="O16" s="125">
        <f>O212</f>
        <v>16809.84839496691</v>
      </c>
      <c r="P16" s="153">
        <f t="shared" si="6"/>
        <v>3.4445947755608644</v>
      </c>
    </row>
    <row r="17" spans="1:16" ht="33" customHeight="1">
      <c r="A17" s="61" t="s">
        <v>241</v>
      </c>
      <c r="B17" s="73">
        <f>B228</f>
        <v>241.30945284</v>
      </c>
      <c r="C17" s="73">
        <f>C228</f>
        <v>245.41158441999997</v>
      </c>
      <c r="D17" s="4">
        <f t="shared" si="0"/>
        <v>1.6999464926555847</v>
      </c>
      <c r="E17" s="73">
        <f>E228</f>
        <v>225.67377489999998</v>
      </c>
      <c r="F17" s="4">
        <f t="shared" si="1"/>
        <v>-8.04273749613241</v>
      </c>
      <c r="G17" s="73">
        <f>G228</f>
        <v>280.0621396336363</v>
      </c>
      <c r="H17" s="4">
        <f t="shared" si="2"/>
        <v>24.100436463092258</v>
      </c>
      <c r="I17" s="73">
        <f>I228</f>
        <v>308.02605746000006</v>
      </c>
      <c r="J17" s="4">
        <f t="shared" si="3"/>
        <v>9.98489758842262</v>
      </c>
      <c r="K17" s="73">
        <f>K228</f>
        <v>373.0449830436364</v>
      </c>
      <c r="L17" s="4">
        <f t="shared" si="4"/>
        <v>21.108254970305442</v>
      </c>
      <c r="M17" s="30">
        <f>M228</f>
        <v>417.8992348781818</v>
      </c>
      <c r="N17" s="129">
        <f t="shared" si="5"/>
        <v>12.023818540215728</v>
      </c>
      <c r="O17" s="73">
        <f>O228</f>
        <v>378.0536404863637</v>
      </c>
      <c r="P17" s="153">
        <f t="shared" si="6"/>
        <v>-9.534737340075091</v>
      </c>
    </row>
    <row r="18" spans="1:16" ht="33" customHeight="1">
      <c r="A18" s="8" t="s">
        <v>129</v>
      </c>
      <c r="B18" s="74">
        <f>SUM(B6:B17)</f>
        <v>78362.62518185998</v>
      </c>
      <c r="C18" s="74">
        <f>SUM(C6:C17)</f>
        <v>83613.15600542999</v>
      </c>
      <c r="D18" s="4">
        <f t="shared" si="0"/>
        <v>6.700299806680599</v>
      </c>
      <c r="E18" s="74">
        <f>SUM(E6:E17)</f>
        <v>77794.27529101</v>
      </c>
      <c r="F18" s="4">
        <f t="shared" si="1"/>
        <v>-6.959288457000842</v>
      </c>
      <c r="G18" s="74">
        <f>SUM(G6:G17)</f>
        <v>92672.56827159027</v>
      </c>
      <c r="H18" s="4">
        <f t="shared" si="2"/>
        <v>19.125177173929693</v>
      </c>
      <c r="I18" s="74">
        <f>SUM(I6:I17)</f>
        <v>106109.32109296927</v>
      </c>
      <c r="J18" s="4">
        <f t="shared" si="3"/>
        <v>14.499169573029068</v>
      </c>
      <c r="K18" s="74">
        <f>SUM(K6:K17)</f>
        <v>96205.12942295607</v>
      </c>
      <c r="L18" s="4">
        <f t="shared" si="4"/>
        <v>-9.333950653906733</v>
      </c>
      <c r="M18" s="30">
        <f>SUM(M6:M17)</f>
        <v>113650.06979831982</v>
      </c>
      <c r="N18" s="129">
        <f t="shared" si="5"/>
        <v>18.133066791759965</v>
      </c>
      <c r="O18" s="74">
        <f>SUM(O6:O17)</f>
        <v>108592.83618708975</v>
      </c>
      <c r="P18" s="153">
        <f t="shared" si="6"/>
        <v>-4.449828865221545</v>
      </c>
    </row>
    <row r="19" ht="33" customHeight="1">
      <c r="A19" s="17"/>
    </row>
    <row r="20" ht="33" customHeight="1">
      <c r="A20" s="17"/>
    </row>
    <row r="21" ht="33" customHeight="1"/>
    <row r="22" spans="1:16" ht="33" customHeight="1">
      <c r="A22" s="242" t="s">
        <v>243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</row>
    <row r="23" spans="1:16" ht="33" customHeight="1">
      <c r="A23" s="242" t="s">
        <v>325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</row>
    <row r="24" spans="1:16" ht="33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33" customHeight="1">
      <c r="A25" s="17"/>
      <c r="B25" s="17"/>
      <c r="C25" s="17"/>
      <c r="D25" s="17"/>
      <c r="E25" s="17"/>
      <c r="F25" s="17" t="s">
        <v>61</v>
      </c>
      <c r="G25" s="17"/>
      <c r="H25" s="17"/>
      <c r="I25" s="17"/>
      <c r="J25" s="17" t="s">
        <v>61</v>
      </c>
      <c r="K25" s="17"/>
      <c r="L25" s="17" t="s">
        <v>61</v>
      </c>
      <c r="M25" s="17"/>
      <c r="N25" s="17"/>
      <c r="O25" s="17"/>
      <c r="P25" s="17" t="s">
        <v>0</v>
      </c>
    </row>
    <row r="26" spans="1:16" ht="33" customHeight="1">
      <c r="A26" s="3" t="s">
        <v>1</v>
      </c>
      <c r="B26" s="3">
        <v>2550</v>
      </c>
      <c r="C26" s="3">
        <v>2551</v>
      </c>
      <c r="D26" s="4" t="s">
        <v>2</v>
      </c>
      <c r="E26" s="3">
        <v>2552</v>
      </c>
      <c r="F26" s="4" t="s">
        <v>2</v>
      </c>
      <c r="G26" s="3">
        <v>2553</v>
      </c>
      <c r="H26" s="4" t="s">
        <v>2</v>
      </c>
      <c r="I26" s="3">
        <v>2554</v>
      </c>
      <c r="J26" s="4" t="s">
        <v>2</v>
      </c>
      <c r="K26" s="3">
        <v>2555</v>
      </c>
      <c r="L26" s="4" t="s">
        <v>2</v>
      </c>
      <c r="M26" s="3">
        <v>2556</v>
      </c>
      <c r="N26" s="4" t="s">
        <v>2</v>
      </c>
      <c r="O26" s="3">
        <v>2557</v>
      </c>
      <c r="P26" s="4" t="s">
        <v>2</v>
      </c>
    </row>
    <row r="27" spans="1:16" ht="33" customHeight="1">
      <c r="A27" s="75" t="s">
        <v>4</v>
      </c>
      <c r="B27" s="76">
        <v>2092.8170557999997</v>
      </c>
      <c r="C27" s="76">
        <v>2170.04540097</v>
      </c>
      <c r="D27" s="4">
        <f>(C27-B27)/B27*100</f>
        <v>3.690162260287925</v>
      </c>
      <c r="E27" s="76">
        <v>1961.45257622</v>
      </c>
      <c r="F27" s="4">
        <f>(E27-C27)/C27*100</f>
        <v>-9.612371458069958</v>
      </c>
      <c r="G27" s="76">
        <v>2159.44202021</v>
      </c>
      <c r="H27" s="4">
        <f>(G27-E27)/E27*100</f>
        <v>10.09402146094982</v>
      </c>
      <c r="I27" s="76">
        <v>2376.0451896</v>
      </c>
      <c r="J27" s="4">
        <f aca="true" t="shared" si="7" ref="J27:J35">(I27-G27)*100/G27</f>
        <v>10.030515631484095</v>
      </c>
      <c r="K27" s="76">
        <v>2353.56344352</v>
      </c>
      <c r="L27" s="4">
        <f>(K27-I27)/I27*100</f>
        <v>-0.9461834386990227</v>
      </c>
      <c r="M27" s="76">
        <v>2583.26285441</v>
      </c>
      <c r="N27" s="4">
        <f aca="true" t="shared" si="8" ref="N27:N35">(M27-K27)/K27*100</f>
        <v>9.759643893281261</v>
      </c>
      <c r="O27" s="76">
        <v>2269.9281916</v>
      </c>
      <c r="P27" s="4">
        <f aca="true" t="shared" si="9" ref="P27:P35">(O27-M27)/M27*100</f>
        <v>-12.129414638355236</v>
      </c>
    </row>
    <row r="28" spans="1:16" ht="33" customHeight="1">
      <c r="A28" s="75" t="s">
        <v>5</v>
      </c>
      <c r="B28" s="76">
        <v>4138.24759613</v>
      </c>
      <c r="C28" s="76">
        <v>4572.26826465</v>
      </c>
      <c r="D28" s="4">
        <f aca="true" t="shared" si="10" ref="D28:D35">(C28-B28)/B28*100</f>
        <v>10.488030463085073</v>
      </c>
      <c r="E28" s="76">
        <v>3799.5924449099994</v>
      </c>
      <c r="F28" s="4">
        <f aca="true" t="shared" si="11" ref="F28:F35">(E28-C28)/C28*100</f>
        <v>-16.899179466652477</v>
      </c>
      <c r="G28" s="76">
        <v>4024.78613242</v>
      </c>
      <c r="H28" s="4">
        <f aca="true" t="shared" si="12" ref="H28:H35">(G28-E28)/E28*100</f>
        <v>5.9267853269808946</v>
      </c>
      <c r="I28" s="76">
        <v>4232.24325469</v>
      </c>
      <c r="J28" s="4">
        <f t="shared" si="7"/>
        <v>5.154488100595335</v>
      </c>
      <c r="K28" s="76">
        <v>3595.88887246</v>
      </c>
      <c r="L28" s="4">
        <f aca="true" t="shared" si="13" ref="L28:L35">(K28-I28)/I28*100</f>
        <v>-15.035864999603172</v>
      </c>
      <c r="M28" s="76">
        <v>4270.65283311</v>
      </c>
      <c r="N28" s="4">
        <f t="shared" si="8"/>
        <v>18.76487245804078</v>
      </c>
      <c r="O28" s="76">
        <v>4341.13281412</v>
      </c>
      <c r="P28" s="4">
        <f t="shared" si="9"/>
        <v>1.6503327187725292</v>
      </c>
    </row>
    <row r="29" spans="1:16" ht="33" customHeight="1">
      <c r="A29" s="75" t="s">
        <v>6</v>
      </c>
      <c r="B29" s="73">
        <v>0</v>
      </c>
      <c r="C29" s="73">
        <v>0.009831840000000001</v>
      </c>
      <c r="D29" s="4" t="e">
        <f t="shared" si="10"/>
        <v>#DIV/0!</v>
      </c>
      <c r="E29" s="73">
        <v>0</v>
      </c>
      <c r="F29" s="4">
        <f t="shared" si="11"/>
        <v>-100</v>
      </c>
      <c r="G29" s="73">
        <v>0</v>
      </c>
      <c r="H29" s="4" t="e">
        <f t="shared" si="12"/>
        <v>#DIV/0!</v>
      </c>
      <c r="I29" s="73">
        <v>0</v>
      </c>
      <c r="J29" s="4" t="e">
        <f t="shared" si="7"/>
        <v>#DIV/0!</v>
      </c>
      <c r="K29" s="73">
        <v>0</v>
      </c>
      <c r="L29" s="4" t="e">
        <f t="shared" si="13"/>
        <v>#DIV/0!</v>
      </c>
      <c r="M29" s="73">
        <v>0</v>
      </c>
      <c r="N29" s="4" t="e">
        <f t="shared" si="8"/>
        <v>#DIV/0!</v>
      </c>
      <c r="O29" s="73">
        <v>0</v>
      </c>
      <c r="P29" s="4" t="e">
        <f t="shared" si="9"/>
        <v>#DIV/0!</v>
      </c>
    </row>
    <row r="30" spans="1:16" ht="33" customHeight="1">
      <c r="A30" s="75" t="s">
        <v>7</v>
      </c>
      <c r="B30" s="76">
        <v>3246.5542641999996</v>
      </c>
      <c r="C30" s="76">
        <v>3433.7351787200005</v>
      </c>
      <c r="D30" s="4">
        <f t="shared" si="10"/>
        <v>5.765525516824377</v>
      </c>
      <c r="E30" s="76">
        <v>2896.47803627</v>
      </c>
      <c r="F30" s="4">
        <f t="shared" si="11"/>
        <v>-15.64643498949954</v>
      </c>
      <c r="G30" s="76">
        <v>3296.1590452789997</v>
      </c>
      <c r="H30" s="4">
        <f t="shared" si="12"/>
        <v>13.798862066418337</v>
      </c>
      <c r="I30" s="76">
        <v>3461.0236171190004</v>
      </c>
      <c r="J30" s="4">
        <f t="shared" si="7"/>
        <v>5.001717744055216</v>
      </c>
      <c r="K30" s="76">
        <v>3043.1854454529994</v>
      </c>
      <c r="L30" s="4">
        <f t="shared" si="13"/>
        <v>-12.072676118107935</v>
      </c>
      <c r="M30" s="76">
        <v>2892.1166222540005</v>
      </c>
      <c r="N30" s="4">
        <f t="shared" si="8"/>
        <v>-4.964167511536952</v>
      </c>
      <c r="O30" s="76">
        <v>3366.325180982</v>
      </c>
      <c r="P30" s="4">
        <f t="shared" si="9"/>
        <v>16.3965918621366</v>
      </c>
    </row>
    <row r="31" spans="1:16" ht="33" customHeight="1">
      <c r="A31" s="75" t="s">
        <v>8</v>
      </c>
      <c r="B31" s="76">
        <v>274.40560402</v>
      </c>
      <c r="C31" s="76">
        <v>153.57774310000002</v>
      </c>
      <c r="D31" s="4">
        <f t="shared" si="10"/>
        <v>-44.03257774254256</v>
      </c>
      <c r="E31" s="76">
        <v>52.25147186</v>
      </c>
      <c r="F31" s="4">
        <f t="shared" si="11"/>
        <v>-65.97718471095307</v>
      </c>
      <c r="G31" s="76">
        <v>118.02178169545455</v>
      </c>
      <c r="H31" s="4">
        <f t="shared" si="12"/>
        <v>125.87264529442588</v>
      </c>
      <c r="I31" s="76">
        <v>297.1456256209091</v>
      </c>
      <c r="J31" s="4">
        <f t="shared" si="7"/>
        <v>151.7718520702126</v>
      </c>
      <c r="K31" s="76">
        <v>289.1591449827273</v>
      </c>
      <c r="L31" s="4">
        <f t="shared" si="13"/>
        <v>-2.6877328654909176</v>
      </c>
      <c r="M31" s="76">
        <v>330.7772220281819</v>
      </c>
      <c r="N31" s="4">
        <f t="shared" si="8"/>
        <v>14.39279295418466</v>
      </c>
      <c r="O31" s="76">
        <v>308.27636503272726</v>
      </c>
      <c r="P31" s="4">
        <f t="shared" si="9"/>
        <v>-6.802420329153612</v>
      </c>
    </row>
    <row r="32" spans="1:16" ht="33" customHeight="1">
      <c r="A32" s="75" t="s">
        <v>9</v>
      </c>
      <c r="B32" s="73">
        <v>0</v>
      </c>
      <c r="C32" s="73">
        <v>0</v>
      </c>
      <c r="D32" s="4" t="e">
        <f t="shared" si="10"/>
        <v>#DIV/0!</v>
      </c>
      <c r="E32" s="73">
        <v>0</v>
      </c>
      <c r="F32" s="4" t="e">
        <f t="shared" si="11"/>
        <v>#DIV/0!</v>
      </c>
      <c r="G32" s="73">
        <v>0</v>
      </c>
      <c r="H32" s="4" t="e">
        <f t="shared" si="12"/>
        <v>#DIV/0!</v>
      </c>
      <c r="I32" s="73">
        <v>0</v>
      </c>
      <c r="J32" s="4" t="e">
        <f t="shared" si="7"/>
        <v>#DIV/0!</v>
      </c>
      <c r="K32" s="73">
        <v>0</v>
      </c>
      <c r="L32" s="4" t="e">
        <f t="shared" si="13"/>
        <v>#DIV/0!</v>
      </c>
      <c r="M32" s="73">
        <v>0</v>
      </c>
      <c r="N32" s="4" t="e">
        <f t="shared" si="8"/>
        <v>#DIV/0!</v>
      </c>
      <c r="O32" s="73">
        <v>0</v>
      </c>
      <c r="P32" s="4" t="e">
        <f t="shared" si="9"/>
        <v>#DIV/0!</v>
      </c>
    </row>
    <row r="33" spans="1:16" ht="33" customHeight="1">
      <c r="A33" s="75" t="s">
        <v>10</v>
      </c>
      <c r="B33" s="76">
        <v>74.88988438000001</v>
      </c>
      <c r="C33" s="76">
        <v>75.95272965000001</v>
      </c>
      <c r="D33" s="4">
        <f t="shared" si="10"/>
        <v>1.419210723583169</v>
      </c>
      <c r="E33" s="76">
        <v>69.08229157999999</v>
      </c>
      <c r="F33" s="4">
        <f t="shared" si="11"/>
        <v>-9.045676306381464</v>
      </c>
      <c r="G33" s="76">
        <v>81.08313912000001</v>
      </c>
      <c r="H33" s="4">
        <f t="shared" si="12"/>
        <v>17.371814491855087</v>
      </c>
      <c r="I33" s="73">
        <v>101.57610688999999</v>
      </c>
      <c r="J33" s="4">
        <f t="shared" si="7"/>
        <v>25.27401873239164</v>
      </c>
      <c r="K33" s="73">
        <v>94.53656245</v>
      </c>
      <c r="L33" s="4">
        <f t="shared" si="13"/>
        <v>-6.930315263631175</v>
      </c>
      <c r="M33" s="73">
        <v>119.80703118000001</v>
      </c>
      <c r="N33" s="4">
        <f t="shared" si="8"/>
        <v>26.730894455111432</v>
      </c>
      <c r="O33" s="73">
        <v>99.23026921</v>
      </c>
      <c r="P33" s="4">
        <f t="shared" si="9"/>
        <v>-17.174920175665775</v>
      </c>
    </row>
    <row r="34" spans="1:16" ht="33" customHeight="1">
      <c r="A34" s="75" t="s">
        <v>11</v>
      </c>
      <c r="B34" s="76">
        <v>2.1560289200000002</v>
      </c>
      <c r="C34" s="76">
        <v>2.4207</v>
      </c>
      <c r="D34" s="4">
        <f t="shared" si="10"/>
        <v>12.27585945368487</v>
      </c>
      <c r="E34" s="76">
        <v>2.08066449</v>
      </c>
      <c r="F34" s="4">
        <f t="shared" si="11"/>
        <v>-14.04699095303011</v>
      </c>
      <c r="G34" s="76">
        <v>2.47353489</v>
      </c>
      <c r="H34" s="4">
        <f t="shared" si="12"/>
        <v>18.881967846723793</v>
      </c>
      <c r="I34" s="76">
        <v>2.40481851</v>
      </c>
      <c r="J34" s="4">
        <f t="shared" si="7"/>
        <v>-2.778063906751673</v>
      </c>
      <c r="K34" s="76">
        <v>2.2861295000000004</v>
      </c>
      <c r="L34" s="4">
        <f t="shared" si="13"/>
        <v>-4.935466419043812</v>
      </c>
      <c r="M34" s="76">
        <v>2.41733001</v>
      </c>
      <c r="N34" s="4">
        <f t="shared" si="8"/>
        <v>5.738979790952339</v>
      </c>
      <c r="O34" s="76">
        <v>2.5327194800000004</v>
      </c>
      <c r="P34" s="4">
        <f t="shared" si="9"/>
        <v>4.773426446643924</v>
      </c>
    </row>
    <row r="35" spans="1:16" ht="33" customHeight="1">
      <c r="A35" s="8" t="s">
        <v>3</v>
      </c>
      <c r="B35" s="76">
        <f>SUM(B27:B34)</f>
        <v>9829.070433449999</v>
      </c>
      <c r="C35" s="76">
        <f>SUM(C27:C34)</f>
        <v>10408.009848930002</v>
      </c>
      <c r="D35" s="4">
        <f t="shared" si="10"/>
        <v>5.890072915845365</v>
      </c>
      <c r="E35" s="76">
        <f>SUM(E27:E34)</f>
        <v>8780.93748533</v>
      </c>
      <c r="F35" s="4">
        <f t="shared" si="11"/>
        <v>-15.632886471252464</v>
      </c>
      <c r="G35" s="76">
        <f>SUM(G27:G34)</f>
        <v>9681.965653614454</v>
      </c>
      <c r="H35" s="4">
        <f t="shared" si="12"/>
        <v>10.26118418209639</v>
      </c>
      <c r="I35" s="76">
        <f>SUM(I27:I34)</f>
        <v>10470.438612429909</v>
      </c>
      <c r="J35" s="4">
        <f t="shared" si="7"/>
        <v>8.143728112907565</v>
      </c>
      <c r="K35" s="76">
        <f>SUM(K27:K34)</f>
        <v>9378.619598365725</v>
      </c>
      <c r="L35" s="4">
        <f t="shared" si="13"/>
        <v>-10.427633974836912</v>
      </c>
      <c r="M35" s="76">
        <f>SUM(M27:M34)</f>
        <v>10199.033892992182</v>
      </c>
      <c r="N35" s="4">
        <f t="shared" si="8"/>
        <v>8.74770840230494</v>
      </c>
      <c r="O35" s="76">
        <f>SUM(O27:O34)</f>
        <v>10387.425540424727</v>
      </c>
      <c r="P35" s="4">
        <f t="shared" si="9"/>
        <v>1.8471518911412794</v>
      </c>
    </row>
    <row r="36" ht="33" customHeight="1">
      <c r="A36" s="17"/>
    </row>
    <row r="37" ht="33" customHeight="1">
      <c r="A37" s="17"/>
    </row>
    <row r="38" ht="33" customHeight="1">
      <c r="A38" s="17"/>
    </row>
    <row r="39" ht="33" customHeight="1">
      <c r="A39" s="17"/>
    </row>
    <row r="40" ht="33" customHeight="1">
      <c r="A40" s="17"/>
    </row>
    <row r="41" spans="1:16" ht="33" customHeight="1">
      <c r="A41" s="242" t="s">
        <v>244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</row>
    <row r="42" spans="1:16" ht="33" customHeight="1">
      <c r="A42" s="242" t="s">
        <v>325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</row>
    <row r="43" spans="1:16" ht="33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33" customHeight="1">
      <c r="A44" s="17"/>
      <c r="B44" s="17"/>
      <c r="C44" s="17"/>
      <c r="D44" s="17"/>
      <c r="E44" s="17"/>
      <c r="F44" s="17" t="s">
        <v>61</v>
      </c>
      <c r="G44" s="17"/>
      <c r="H44" s="17"/>
      <c r="I44" s="17"/>
      <c r="J44" s="17" t="s">
        <v>61</v>
      </c>
      <c r="K44" s="17"/>
      <c r="L44" s="17"/>
      <c r="M44" s="17"/>
      <c r="N44" s="17"/>
      <c r="O44" s="17"/>
      <c r="P44" s="17" t="s">
        <v>0</v>
      </c>
    </row>
    <row r="45" spans="1:16" ht="33" customHeight="1">
      <c r="A45" s="3" t="s">
        <v>1</v>
      </c>
      <c r="B45" s="3">
        <v>2550</v>
      </c>
      <c r="C45" s="3">
        <v>2551</v>
      </c>
      <c r="D45" s="4" t="s">
        <v>2</v>
      </c>
      <c r="E45" s="3">
        <v>2552</v>
      </c>
      <c r="F45" s="4" t="s">
        <v>2</v>
      </c>
      <c r="G45" s="3">
        <v>2533</v>
      </c>
      <c r="H45" s="4" t="s">
        <v>2</v>
      </c>
      <c r="I45" s="3">
        <v>2554</v>
      </c>
      <c r="J45" s="4" t="s">
        <v>2</v>
      </c>
      <c r="K45" s="3">
        <v>2555</v>
      </c>
      <c r="L45" s="4" t="s">
        <v>2</v>
      </c>
      <c r="M45" s="3">
        <v>2556</v>
      </c>
      <c r="N45" s="4" t="s">
        <v>2</v>
      </c>
      <c r="O45" s="3">
        <v>2557</v>
      </c>
      <c r="P45" s="4" t="s">
        <v>2</v>
      </c>
    </row>
    <row r="46" spans="1:16" ht="33" customHeight="1">
      <c r="A46" s="75" t="s">
        <v>4</v>
      </c>
      <c r="B46" s="76">
        <v>1337.2179710999999</v>
      </c>
      <c r="C46" s="76">
        <v>1563.8405939599995</v>
      </c>
      <c r="D46" s="4">
        <f>(C46-B46)/B46*100</f>
        <v>16.947321061919258</v>
      </c>
      <c r="E46" s="76">
        <v>1703.6257478399996</v>
      </c>
      <c r="F46" s="4">
        <f aca="true" t="shared" si="14" ref="F46:H54">(E46-C46)/C46*100</f>
        <v>8.938580723629402</v>
      </c>
      <c r="G46" s="76">
        <v>1607.41412921</v>
      </c>
      <c r="H46" s="4">
        <f t="shared" si="14"/>
        <v>-5.647462111439952</v>
      </c>
      <c r="I46" s="76">
        <v>1812.5362318900002</v>
      </c>
      <c r="J46" s="4">
        <f aca="true" t="shared" si="15" ref="J46:J54">(I46-G46)*100/G46</f>
        <v>12.760999107355863</v>
      </c>
      <c r="K46" s="76">
        <v>1784.5467342499999</v>
      </c>
      <c r="L46" s="4">
        <f>(K46-I46)/I46*100</f>
        <v>-1.5442172767390476</v>
      </c>
      <c r="M46" s="76">
        <v>1926.72995282</v>
      </c>
      <c r="N46" s="4">
        <f aca="true" t="shared" si="16" ref="N46:N54">(M46-K46)/K46*100</f>
        <v>7.967469601167732</v>
      </c>
      <c r="O46" s="76">
        <v>1673.3818631499998</v>
      </c>
      <c r="P46" s="4">
        <f aca="true" t="shared" si="17" ref="P46:P54">(O46-M46)/M46*100</f>
        <v>-13.14912291155255</v>
      </c>
    </row>
    <row r="47" spans="1:16" ht="33" customHeight="1">
      <c r="A47" s="75" t="s">
        <v>5</v>
      </c>
      <c r="B47" s="76">
        <v>5136.506225589999</v>
      </c>
      <c r="C47" s="76">
        <v>7072.547647959999</v>
      </c>
      <c r="D47" s="4">
        <f aca="true" t="shared" si="18" ref="D47:D54">(C47-B47)/B47*100</f>
        <v>37.69179549952981</v>
      </c>
      <c r="E47" s="76">
        <v>6534.940741140001</v>
      </c>
      <c r="F47" s="4">
        <f t="shared" si="14"/>
        <v>-7.6013189812169815</v>
      </c>
      <c r="G47" s="76">
        <v>7088.20878918</v>
      </c>
      <c r="H47" s="4">
        <f t="shared" si="14"/>
        <v>8.466305509963714</v>
      </c>
      <c r="I47" s="76">
        <v>8846.670706089999</v>
      </c>
      <c r="J47" s="4">
        <f t="shared" si="15"/>
        <v>24.80826918634583</v>
      </c>
      <c r="K47" s="76">
        <v>3714.4658396100003</v>
      </c>
      <c r="L47" s="4">
        <f aca="true" t="shared" si="19" ref="L47:L54">(K47-I47)/I47*100</f>
        <v>-58.012839371844336</v>
      </c>
      <c r="M47" s="76">
        <v>8448.673519330001</v>
      </c>
      <c r="N47" s="4">
        <f t="shared" si="16"/>
        <v>127.45325664960396</v>
      </c>
      <c r="O47" s="76">
        <v>6242.047552870001</v>
      </c>
      <c r="P47" s="4">
        <f t="shared" si="17"/>
        <v>-26.1180167680925</v>
      </c>
    </row>
    <row r="48" spans="1:16" ht="33" customHeight="1">
      <c r="A48" s="75" t="s">
        <v>6</v>
      </c>
      <c r="B48" s="73">
        <v>0</v>
      </c>
      <c r="C48" s="73">
        <v>0.00044137</v>
      </c>
      <c r="D48" s="4" t="e">
        <f t="shared" si="18"/>
        <v>#DIV/0!</v>
      </c>
      <c r="E48" s="73">
        <v>0</v>
      </c>
      <c r="F48" s="4">
        <f t="shared" si="14"/>
        <v>-100</v>
      </c>
      <c r="G48" s="73">
        <v>0</v>
      </c>
      <c r="H48" s="4" t="e">
        <f t="shared" si="14"/>
        <v>#DIV/0!</v>
      </c>
      <c r="I48" s="73">
        <v>0</v>
      </c>
      <c r="J48" s="4" t="e">
        <f t="shared" si="15"/>
        <v>#DIV/0!</v>
      </c>
      <c r="K48" s="73">
        <v>0</v>
      </c>
      <c r="L48" s="4" t="e">
        <f t="shared" si="19"/>
        <v>#DIV/0!</v>
      </c>
      <c r="M48" s="73">
        <v>0</v>
      </c>
      <c r="N48" s="4" t="e">
        <f t="shared" si="16"/>
        <v>#DIV/0!</v>
      </c>
      <c r="O48" s="73">
        <v>0</v>
      </c>
      <c r="P48" s="4" t="e">
        <f t="shared" si="17"/>
        <v>#DIV/0!</v>
      </c>
    </row>
    <row r="49" spans="1:16" ht="33" customHeight="1">
      <c r="A49" s="75" t="s">
        <v>7</v>
      </c>
      <c r="B49" s="76">
        <v>3511.7367951799997</v>
      </c>
      <c r="C49" s="76">
        <v>3794.6941663900006</v>
      </c>
      <c r="D49" s="4">
        <f t="shared" si="18"/>
        <v>8.057476619499825</v>
      </c>
      <c r="E49" s="76">
        <v>3127.2555817800003</v>
      </c>
      <c r="F49" s="4">
        <f t="shared" si="14"/>
        <v>-17.588731933170614</v>
      </c>
      <c r="G49" s="76">
        <v>4964.718980281</v>
      </c>
      <c r="H49" s="4">
        <f t="shared" si="14"/>
        <v>58.756419181291704</v>
      </c>
      <c r="I49" s="76">
        <v>3438.0008686030005</v>
      </c>
      <c r="J49" s="4">
        <f t="shared" si="15"/>
        <v>-30.751350030925376</v>
      </c>
      <c r="K49" s="76">
        <v>2358.474059571</v>
      </c>
      <c r="L49" s="4">
        <f t="shared" si="19"/>
        <v>-31.3998410788842</v>
      </c>
      <c r="M49" s="76">
        <v>4186.33553929</v>
      </c>
      <c r="N49" s="4">
        <f t="shared" si="16"/>
        <v>77.5018691556643</v>
      </c>
      <c r="O49" s="76">
        <v>2659.1256834729993</v>
      </c>
      <c r="P49" s="4">
        <f t="shared" si="17"/>
        <v>-36.480827718745516</v>
      </c>
    </row>
    <row r="50" spans="1:16" ht="33" customHeight="1">
      <c r="A50" s="75" t="s">
        <v>8</v>
      </c>
      <c r="B50" s="76">
        <v>14.823865419999999</v>
      </c>
      <c r="C50" s="76">
        <v>9.453481000000002</v>
      </c>
      <c r="D50" s="4">
        <f t="shared" si="18"/>
        <v>-36.22796259843539</v>
      </c>
      <c r="E50" s="76">
        <v>7.69543849</v>
      </c>
      <c r="F50" s="4">
        <f t="shared" si="14"/>
        <v>-18.596774140657836</v>
      </c>
      <c r="G50" s="76">
        <v>9.395506733636363</v>
      </c>
      <c r="H50" s="4">
        <f t="shared" si="14"/>
        <v>22.09189568398933</v>
      </c>
      <c r="I50" s="76">
        <v>30.96035810727273</v>
      </c>
      <c r="J50" s="4">
        <f t="shared" si="15"/>
        <v>229.52302611239867</v>
      </c>
      <c r="K50" s="76">
        <v>23.087927120000003</v>
      </c>
      <c r="L50" s="4">
        <f t="shared" si="19"/>
        <v>-25.427454553322676</v>
      </c>
      <c r="M50" s="76">
        <v>26.308881588181816</v>
      </c>
      <c r="N50" s="4">
        <f t="shared" si="16"/>
        <v>13.950817028487794</v>
      </c>
      <c r="O50" s="76">
        <v>30.797357684545457</v>
      </c>
      <c r="P50" s="4">
        <f t="shared" si="17"/>
        <v>17.060687590687643</v>
      </c>
    </row>
    <row r="51" spans="1:16" ht="33" customHeight="1">
      <c r="A51" s="75" t="s">
        <v>9</v>
      </c>
      <c r="B51" s="73">
        <v>0</v>
      </c>
      <c r="C51" s="73">
        <v>0</v>
      </c>
      <c r="D51" s="4" t="e">
        <f t="shared" si="18"/>
        <v>#DIV/0!</v>
      </c>
      <c r="E51" s="73">
        <v>0</v>
      </c>
      <c r="F51" s="4" t="e">
        <f t="shared" si="14"/>
        <v>#DIV/0!</v>
      </c>
      <c r="G51" s="73">
        <v>0</v>
      </c>
      <c r="H51" s="4" t="e">
        <f t="shared" si="14"/>
        <v>#DIV/0!</v>
      </c>
      <c r="I51" s="73">
        <v>0</v>
      </c>
      <c r="J51" s="4" t="e">
        <f t="shared" si="15"/>
        <v>#DIV/0!</v>
      </c>
      <c r="K51" s="73">
        <v>0</v>
      </c>
      <c r="L51" s="4" t="e">
        <f t="shared" si="19"/>
        <v>#DIV/0!</v>
      </c>
      <c r="M51" s="73">
        <v>0</v>
      </c>
      <c r="N51" s="4" t="e">
        <f t="shared" si="16"/>
        <v>#DIV/0!</v>
      </c>
      <c r="O51" s="73">
        <v>0</v>
      </c>
      <c r="P51" s="4" t="e">
        <f t="shared" si="17"/>
        <v>#DIV/0!</v>
      </c>
    </row>
    <row r="52" spans="1:16" ht="33" customHeight="1">
      <c r="A52" s="75" t="s">
        <v>10</v>
      </c>
      <c r="B52" s="76">
        <v>8.085897509999999</v>
      </c>
      <c r="C52" s="76">
        <v>8.56463654</v>
      </c>
      <c r="D52" s="4">
        <f t="shared" si="18"/>
        <v>5.920666560612907</v>
      </c>
      <c r="E52" s="76">
        <v>7.93222524</v>
      </c>
      <c r="F52" s="4">
        <f t="shared" si="14"/>
        <v>-7.383982928480467</v>
      </c>
      <c r="G52" s="76">
        <v>9.22686782</v>
      </c>
      <c r="H52" s="4">
        <f t="shared" si="14"/>
        <v>16.32130380604271</v>
      </c>
      <c r="I52" s="73">
        <v>9.954328649999999</v>
      </c>
      <c r="J52" s="4">
        <f t="shared" si="15"/>
        <v>7.884157920016657</v>
      </c>
      <c r="K52" s="73">
        <v>11.41353234</v>
      </c>
      <c r="L52" s="4">
        <f t="shared" si="19"/>
        <v>14.658986470172461</v>
      </c>
      <c r="M52" s="73">
        <v>13.849628590000002</v>
      </c>
      <c r="N52" s="4">
        <f t="shared" si="16"/>
        <v>21.343929096012022</v>
      </c>
      <c r="O52" s="73">
        <v>12.397174409999998</v>
      </c>
      <c r="P52" s="4">
        <f t="shared" si="17"/>
        <v>-10.487315024813986</v>
      </c>
    </row>
    <row r="53" spans="1:16" ht="33" customHeight="1">
      <c r="A53" s="75" t="s">
        <v>11</v>
      </c>
      <c r="B53" s="76">
        <v>1.04202427</v>
      </c>
      <c r="C53" s="76">
        <v>1.0649</v>
      </c>
      <c r="D53" s="4">
        <f t="shared" si="18"/>
        <v>2.195316429625961</v>
      </c>
      <c r="E53" s="76">
        <v>1.02131321</v>
      </c>
      <c r="F53" s="4">
        <f t="shared" si="14"/>
        <v>-4.093040661094937</v>
      </c>
      <c r="G53" s="76">
        <v>1.28090391</v>
      </c>
      <c r="H53" s="4">
        <f t="shared" si="14"/>
        <v>25.41734479278888</v>
      </c>
      <c r="I53" s="76">
        <v>1.45701046</v>
      </c>
      <c r="J53" s="4">
        <f t="shared" si="15"/>
        <v>13.74861522594619</v>
      </c>
      <c r="K53" s="76">
        <v>1.4685871400000001</v>
      </c>
      <c r="L53" s="4">
        <f t="shared" si="19"/>
        <v>0.7945502326730115</v>
      </c>
      <c r="M53" s="76">
        <v>1.7024891700000002</v>
      </c>
      <c r="N53" s="4">
        <f t="shared" si="16"/>
        <v>15.927010636903717</v>
      </c>
      <c r="O53" s="76">
        <v>1.6869880199999998</v>
      </c>
      <c r="P53" s="4">
        <f t="shared" si="17"/>
        <v>-0.9104991839684011</v>
      </c>
    </row>
    <row r="54" spans="1:16" ht="33" customHeight="1">
      <c r="A54" s="8" t="s">
        <v>3</v>
      </c>
      <c r="B54" s="76">
        <f>SUM(B46:B53)</f>
        <v>10009.412779069999</v>
      </c>
      <c r="C54" s="76">
        <f>SUM(C46:C53)</f>
        <v>12450.16586722</v>
      </c>
      <c r="D54" s="4">
        <f t="shared" si="18"/>
        <v>24.384578216753066</v>
      </c>
      <c r="E54" s="76">
        <f>SUM(E46:E53)</f>
        <v>11382.4710477</v>
      </c>
      <c r="F54" s="4">
        <f t="shared" si="14"/>
        <v>-8.575747752334197</v>
      </c>
      <c r="G54" s="76">
        <f>SUM(G46:G53)</f>
        <v>13680.245177134633</v>
      </c>
      <c r="H54" s="4">
        <f t="shared" si="14"/>
        <v>20.18695342870151</v>
      </c>
      <c r="I54" s="76">
        <f>SUM(I46:I53)</f>
        <v>14139.579503800273</v>
      </c>
      <c r="J54" s="4">
        <f t="shared" si="15"/>
        <v>3.357646889497109</v>
      </c>
      <c r="K54" s="76">
        <f>SUM(K46:K53)</f>
        <v>7893.456680030999</v>
      </c>
      <c r="L54" s="4">
        <f t="shared" si="19"/>
        <v>-44.174742410766264</v>
      </c>
      <c r="M54" s="76">
        <f>SUM(M46:M53)</f>
        <v>14603.600010788183</v>
      </c>
      <c r="N54" s="4">
        <f t="shared" si="16"/>
        <v>85.00893338317314</v>
      </c>
      <c r="O54" s="76">
        <f>SUM(O46:O53)</f>
        <v>10619.436619607544</v>
      </c>
      <c r="P54" s="4">
        <f t="shared" si="17"/>
        <v>-27.282063246305015</v>
      </c>
    </row>
    <row r="55" spans="1:16" ht="33" customHeight="1">
      <c r="A55" s="10"/>
      <c r="B55" s="77"/>
      <c r="C55" s="77"/>
      <c r="D55" s="77"/>
      <c r="E55" s="77"/>
      <c r="F55" s="13"/>
      <c r="G55" s="13"/>
      <c r="H55" s="13"/>
      <c r="I55" s="77"/>
      <c r="J55" s="13"/>
      <c r="K55" s="77"/>
      <c r="L55" s="13"/>
      <c r="M55" s="13"/>
      <c r="N55" s="13"/>
      <c r="O55" s="77"/>
      <c r="P55" s="13"/>
    </row>
    <row r="56" spans="1:16" ht="33" customHeight="1">
      <c r="A56" s="10"/>
      <c r="B56" s="77"/>
      <c r="C56" s="77"/>
      <c r="D56" s="77"/>
      <c r="E56" s="77"/>
      <c r="F56" s="13"/>
      <c r="G56" s="13"/>
      <c r="H56" s="13"/>
      <c r="I56" s="77"/>
      <c r="J56" s="13"/>
      <c r="K56" s="77"/>
      <c r="L56" s="13"/>
      <c r="M56" s="13"/>
      <c r="N56" s="13"/>
      <c r="O56" s="77"/>
      <c r="P56" s="13"/>
    </row>
    <row r="57" spans="1:16" ht="33" customHeight="1">
      <c r="A57" s="10"/>
      <c r="B57" s="77"/>
      <c r="C57" s="77"/>
      <c r="D57" s="77"/>
      <c r="E57" s="77"/>
      <c r="F57" s="13"/>
      <c r="G57" s="13"/>
      <c r="H57" s="13"/>
      <c r="I57" s="77"/>
      <c r="J57" s="13"/>
      <c r="K57" s="77"/>
      <c r="L57" s="13"/>
      <c r="M57" s="13"/>
      <c r="N57" s="13"/>
      <c r="O57" s="77"/>
      <c r="P57" s="13"/>
    </row>
    <row r="58" spans="1:16" ht="33" customHeight="1">
      <c r="A58" s="241" t="s">
        <v>139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</row>
    <row r="59" spans="1:16" ht="33" customHeight="1">
      <c r="A59" s="241" t="s">
        <v>325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</row>
    <row r="60" spans="1:16" ht="33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3" customHeight="1">
      <c r="A61" s="17"/>
      <c r="B61" s="17"/>
      <c r="C61" s="17"/>
      <c r="D61" s="17"/>
      <c r="E61" s="17"/>
      <c r="F61" s="17" t="s">
        <v>61</v>
      </c>
      <c r="G61" s="17"/>
      <c r="H61" s="17"/>
      <c r="I61" s="17"/>
      <c r="J61" s="17" t="s">
        <v>61</v>
      </c>
      <c r="K61" s="17"/>
      <c r="L61" s="17" t="s">
        <v>61</v>
      </c>
      <c r="M61" s="17"/>
      <c r="N61" s="17"/>
      <c r="O61" s="17"/>
      <c r="P61" s="17" t="s">
        <v>0</v>
      </c>
    </row>
    <row r="62" spans="1:16" ht="33" customHeight="1">
      <c r="A62" s="3" t="s">
        <v>1</v>
      </c>
      <c r="B62" s="3">
        <v>2550</v>
      </c>
      <c r="C62" s="3">
        <v>2551</v>
      </c>
      <c r="D62" s="4" t="s">
        <v>2</v>
      </c>
      <c r="E62" s="3">
        <v>2552</v>
      </c>
      <c r="F62" s="4" t="s">
        <v>2</v>
      </c>
      <c r="G62" s="3">
        <v>2553</v>
      </c>
      <c r="H62" s="4" t="s">
        <v>2</v>
      </c>
      <c r="I62" s="3">
        <v>2554</v>
      </c>
      <c r="J62" s="4" t="s">
        <v>2</v>
      </c>
      <c r="K62" s="3">
        <v>2555</v>
      </c>
      <c r="L62" s="4" t="s">
        <v>2</v>
      </c>
      <c r="M62" s="3">
        <v>2556</v>
      </c>
      <c r="N62" s="4" t="s">
        <v>2</v>
      </c>
      <c r="O62" s="3">
        <v>2557</v>
      </c>
      <c r="P62" s="4" t="s">
        <v>2</v>
      </c>
    </row>
    <row r="63" spans="1:16" ht="33" customHeight="1">
      <c r="A63" s="5" t="s">
        <v>4</v>
      </c>
      <c r="B63" s="76">
        <v>505.55035943</v>
      </c>
      <c r="C63" s="76">
        <v>514.99725474</v>
      </c>
      <c r="D63" s="4">
        <f>(C63-B63)/B63*100</f>
        <v>1.8686358606591094</v>
      </c>
      <c r="E63" s="76">
        <v>474.58780436</v>
      </c>
      <c r="F63" s="4">
        <f aca="true" t="shared" si="20" ref="F63:H71">(E63-C63)/C63*100</f>
        <v>-7.846537046183092</v>
      </c>
      <c r="G63" s="76">
        <v>507.0554254299999</v>
      </c>
      <c r="H63" s="4">
        <f t="shared" si="20"/>
        <v>6.841225326846259</v>
      </c>
      <c r="I63" s="76">
        <v>547.8914742999999</v>
      </c>
      <c r="J63" s="4">
        <f aca="true" t="shared" si="21" ref="J63:J71">(I63-G63)*100/G63</f>
        <v>8.053567089903373</v>
      </c>
      <c r="K63" s="76">
        <v>643.84469348</v>
      </c>
      <c r="L63" s="4">
        <f aca="true" t="shared" si="22" ref="L63:L71">(K63-I63)/I63*100</f>
        <v>17.513179832300256</v>
      </c>
      <c r="M63" s="76">
        <v>704.2144565499999</v>
      </c>
      <c r="N63" s="4">
        <f aca="true" t="shared" si="23" ref="N63:N71">(M63-K63)/K63*100</f>
        <v>9.376448028747348</v>
      </c>
      <c r="O63" s="76">
        <v>581.1378819700001</v>
      </c>
      <c r="P63" s="4">
        <f aca="true" t="shared" si="24" ref="P63:P71">(O63-M63)/M63*100</f>
        <v>-17.477143991471195</v>
      </c>
    </row>
    <row r="64" spans="1:16" ht="33" customHeight="1">
      <c r="A64" s="5" t="s">
        <v>5</v>
      </c>
      <c r="B64" s="76">
        <v>193.47755130000002</v>
      </c>
      <c r="C64" s="76">
        <v>190.23010057000002</v>
      </c>
      <c r="D64" s="4">
        <f aca="true" t="shared" si="25" ref="D64:D71">(C64-B64)/B64*100</f>
        <v>-1.6784638363365503</v>
      </c>
      <c r="E64" s="76">
        <v>161.67688018</v>
      </c>
      <c r="F64" s="4">
        <f t="shared" si="20"/>
        <v>-15.009832988808794</v>
      </c>
      <c r="G64" s="76">
        <v>188.85834131000001</v>
      </c>
      <c r="H64" s="4">
        <f t="shared" si="20"/>
        <v>16.812212791178315</v>
      </c>
      <c r="I64" s="76">
        <v>220.62892339000004</v>
      </c>
      <c r="J64" s="4">
        <f t="shared" si="21"/>
        <v>16.82244049144245</v>
      </c>
      <c r="K64" s="76">
        <v>380.70097649</v>
      </c>
      <c r="L64" s="4">
        <f t="shared" si="22"/>
        <v>72.55261487952998</v>
      </c>
      <c r="M64" s="76">
        <v>361.92131022999996</v>
      </c>
      <c r="N64" s="4">
        <f t="shared" si="23"/>
        <v>-4.9329178068166435</v>
      </c>
      <c r="O64" s="76">
        <v>386.24327711999996</v>
      </c>
      <c r="P64" s="4">
        <f t="shared" si="24"/>
        <v>6.720236195692224</v>
      </c>
    </row>
    <row r="65" spans="1:16" ht="33" customHeight="1">
      <c r="A65" s="5" t="s">
        <v>6</v>
      </c>
      <c r="B65" s="78">
        <v>0</v>
      </c>
      <c r="C65" s="78">
        <v>0</v>
      </c>
      <c r="D65" s="4" t="e">
        <f t="shared" si="25"/>
        <v>#DIV/0!</v>
      </c>
      <c r="E65" s="73">
        <v>0</v>
      </c>
      <c r="F65" s="4" t="e">
        <f t="shared" si="20"/>
        <v>#DIV/0!</v>
      </c>
      <c r="G65" s="73">
        <v>0</v>
      </c>
      <c r="H65" s="4" t="e">
        <f t="shared" si="20"/>
        <v>#DIV/0!</v>
      </c>
      <c r="I65" s="73">
        <v>0</v>
      </c>
      <c r="J65" s="4" t="e">
        <f t="shared" si="21"/>
        <v>#DIV/0!</v>
      </c>
      <c r="K65" s="73">
        <v>0</v>
      </c>
      <c r="L65" s="4" t="e">
        <f t="shared" si="22"/>
        <v>#DIV/0!</v>
      </c>
      <c r="M65" s="73">
        <v>0</v>
      </c>
      <c r="N65" s="4" t="e">
        <f t="shared" si="23"/>
        <v>#DIV/0!</v>
      </c>
      <c r="O65" s="73">
        <v>0</v>
      </c>
      <c r="P65" s="4" t="e">
        <f t="shared" si="24"/>
        <v>#DIV/0!</v>
      </c>
    </row>
    <row r="66" spans="1:16" ht="33" customHeight="1">
      <c r="A66" s="5" t="s">
        <v>7</v>
      </c>
      <c r="B66" s="76">
        <v>549.03957976</v>
      </c>
      <c r="C66" s="76">
        <v>517.0704765099999</v>
      </c>
      <c r="D66" s="4">
        <f t="shared" si="25"/>
        <v>-5.82273199028286</v>
      </c>
      <c r="E66" s="76">
        <v>483.68086775999996</v>
      </c>
      <c r="F66" s="4">
        <f t="shared" si="20"/>
        <v>-6.457457980460473</v>
      </c>
      <c r="G66" s="76">
        <v>526.68588665</v>
      </c>
      <c r="H66" s="4">
        <f t="shared" si="20"/>
        <v>8.891197017811125</v>
      </c>
      <c r="I66" s="76">
        <v>558.2006663699999</v>
      </c>
      <c r="J66" s="4">
        <f t="shared" si="21"/>
        <v>5.9836005708165985</v>
      </c>
      <c r="K66" s="76">
        <v>650.319640517</v>
      </c>
      <c r="L66" s="4">
        <f t="shared" si="22"/>
        <v>16.50284202382869</v>
      </c>
      <c r="M66" s="76">
        <v>730.961645166</v>
      </c>
      <c r="N66" s="4">
        <f t="shared" si="23"/>
        <v>12.400364316982664</v>
      </c>
      <c r="O66" s="76">
        <v>708.377373004</v>
      </c>
      <c r="P66" s="4">
        <f t="shared" si="24"/>
        <v>-3.0896658273870443</v>
      </c>
    </row>
    <row r="67" spans="1:16" ht="33" customHeight="1">
      <c r="A67" s="5" t="s">
        <v>8</v>
      </c>
      <c r="B67" s="76">
        <v>53.271263510000004</v>
      </c>
      <c r="C67" s="76">
        <v>36.36995402</v>
      </c>
      <c r="D67" s="4">
        <f t="shared" si="25"/>
        <v>-31.726879327401935</v>
      </c>
      <c r="E67" s="76">
        <v>21.91315212</v>
      </c>
      <c r="F67" s="4">
        <f t="shared" si="20"/>
        <v>-39.74929935861382</v>
      </c>
      <c r="G67" s="76">
        <v>35.198956270000004</v>
      </c>
      <c r="H67" s="4">
        <f t="shared" si="20"/>
        <v>60.62936120392342</v>
      </c>
      <c r="I67" s="76">
        <v>57.45589879090909</v>
      </c>
      <c r="J67" s="4">
        <f t="shared" si="21"/>
        <v>63.23182525692851</v>
      </c>
      <c r="K67" s="76">
        <v>83.6105849409091</v>
      </c>
      <c r="L67" s="4">
        <f t="shared" si="22"/>
        <v>45.52132452958567</v>
      </c>
      <c r="M67" s="76">
        <v>82.70271021363637</v>
      </c>
      <c r="N67" s="4">
        <f t="shared" si="23"/>
        <v>-1.085837071842485</v>
      </c>
      <c r="O67" s="76">
        <v>158.02677290545455</v>
      </c>
      <c r="P67" s="4">
        <f t="shared" si="24"/>
        <v>91.0781067479436</v>
      </c>
    </row>
    <row r="68" spans="1:16" ht="33" customHeight="1">
      <c r="A68" s="5" t="s">
        <v>9</v>
      </c>
      <c r="B68" s="78">
        <v>0</v>
      </c>
      <c r="C68" s="78">
        <v>0</v>
      </c>
      <c r="D68" s="4" t="e">
        <f t="shared" si="25"/>
        <v>#DIV/0!</v>
      </c>
      <c r="E68" s="73">
        <v>0</v>
      </c>
      <c r="F68" s="4" t="e">
        <f t="shared" si="20"/>
        <v>#DIV/0!</v>
      </c>
      <c r="G68" s="73">
        <v>0</v>
      </c>
      <c r="H68" s="4" t="e">
        <f t="shared" si="20"/>
        <v>#DIV/0!</v>
      </c>
      <c r="I68" s="73">
        <v>0</v>
      </c>
      <c r="J68" s="4" t="e">
        <f t="shared" si="21"/>
        <v>#DIV/0!</v>
      </c>
      <c r="K68" s="73">
        <v>0</v>
      </c>
      <c r="L68" s="4" t="e">
        <f t="shared" si="22"/>
        <v>#DIV/0!</v>
      </c>
      <c r="M68" s="73">
        <v>0</v>
      </c>
      <c r="N68" s="4" t="e">
        <f t="shared" si="23"/>
        <v>#DIV/0!</v>
      </c>
      <c r="O68" s="73">
        <v>0</v>
      </c>
      <c r="P68" s="4" t="e">
        <f t="shared" si="24"/>
        <v>#DIV/0!</v>
      </c>
    </row>
    <row r="69" spans="1:16" ht="33" customHeight="1">
      <c r="A69" s="5" t="s">
        <v>10</v>
      </c>
      <c r="B69" s="76">
        <v>46.91956184</v>
      </c>
      <c r="C69" s="76">
        <v>47.66777126</v>
      </c>
      <c r="D69" s="4">
        <f t="shared" si="25"/>
        <v>1.594664124425255</v>
      </c>
      <c r="E69" s="76">
        <v>45.976170149999994</v>
      </c>
      <c r="F69" s="4">
        <f t="shared" si="20"/>
        <v>-3.5487312817150736</v>
      </c>
      <c r="G69" s="76">
        <v>53.089207730000005</v>
      </c>
      <c r="H69" s="4">
        <f t="shared" si="20"/>
        <v>15.471139846562473</v>
      </c>
      <c r="I69" s="73">
        <v>60.09395153000001</v>
      </c>
      <c r="J69" s="4">
        <f t="shared" si="21"/>
        <v>13.19428957317387</v>
      </c>
      <c r="K69" s="73">
        <v>63.468395680000015</v>
      </c>
      <c r="L69" s="4">
        <f t="shared" si="22"/>
        <v>5.615280846218637</v>
      </c>
      <c r="M69" s="73">
        <v>59.72868828</v>
      </c>
      <c r="N69" s="4">
        <f t="shared" si="23"/>
        <v>-5.892235592112912</v>
      </c>
      <c r="O69" s="73">
        <v>50.17733701000001</v>
      </c>
      <c r="P69" s="4">
        <f t="shared" si="24"/>
        <v>-15.99122891369144</v>
      </c>
    </row>
    <row r="70" spans="1:16" ht="33" customHeight="1">
      <c r="A70" s="5" t="s">
        <v>11</v>
      </c>
      <c r="B70" s="76">
        <v>1.35313791</v>
      </c>
      <c r="C70" s="76">
        <v>1.36422585</v>
      </c>
      <c r="D70" s="4">
        <f t="shared" si="25"/>
        <v>0.8194242374008948</v>
      </c>
      <c r="E70" s="76">
        <v>1.3794085799999998</v>
      </c>
      <c r="F70" s="4">
        <f t="shared" si="20"/>
        <v>1.1129190962038882</v>
      </c>
      <c r="G70" s="76">
        <v>1.2638599999999998</v>
      </c>
      <c r="H70" s="4">
        <f t="shared" si="20"/>
        <v>-8.376675458985476</v>
      </c>
      <c r="I70" s="76">
        <v>1.54842985</v>
      </c>
      <c r="J70" s="4">
        <f t="shared" si="21"/>
        <v>22.515931353156226</v>
      </c>
      <c r="K70" s="76">
        <v>1.38620439</v>
      </c>
      <c r="L70" s="4">
        <f t="shared" si="22"/>
        <v>-10.476771679388635</v>
      </c>
      <c r="M70" s="76">
        <v>1.6332665</v>
      </c>
      <c r="N70" s="4">
        <f t="shared" si="23"/>
        <v>17.822920759903226</v>
      </c>
      <c r="O70" s="76">
        <v>1.5778035000000001</v>
      </c>
      <c r="P70" s="4">
        <f t="shared" si="24"/>
        <v>-3.395832829486175</v>
      </c>
    </row>
    <row r="71" spans="1:16" ht="33" customHeight="1">
      <c r="A71" s="3" t="s">
        <v>3</v>
      </c>
      <c r="B71" s="76">
        <f>SUM(B63:B70)</f>
        <v>1349.61145375</v>
      </c>
      <c r="C71" s="76">
        <f>SUM(C63:C70)</f>
        <v>1307.6997829499999</v>
      </c>
      <c r="D71" s="4">
        <f t="shared" si="25"/>
        <v>-3.1054619967506434</v>
      </c>
      <c r="E71" s="76">
        <f>SUM(E63:E70)</f>
        <v>1189.2142831499998</v>
      </c>
      <c r="F71" s="4">
        <f t="shared" si="20"/>
        <v>-9.060604073261546</v>
      </c>
      <c r="G71" s="76">
        <f>SUM(G63:G70)</f>
        <v>1312.15167739</v>
      </c>
      <c r="H71" s="4">
        <f t="shared" si="20"/>
        <v>10.337699099472866</v>
      </c>
      <c r="I71" s="76">
        <f>SUM(I63:I70)</f>
        <v>1445.8193442309089</v>
      </c>
      <c r="J71" s="4">
        <f t="shared" si="21"/>
        <v>10.186906677342906</v>
      </c>
      <c r="K71" s="76">
        <f>SUM(K63:K70)</f>
        <v>1823.3304954979092</v>
      </c>
      <c r="L71" s="4">
        <f t="shared" si="22"/>
        <v>26.110533987066976</v>
      </c>
      <c r="M71" s="76">
        <f>SUM(M63:M70)</f>
        <v>1941.162076939636</v>
      </c>
      <c r="N71" s="4">
        <f t="shared" si="23"/>
        <v>6.462436828247633</v>
      </c>
      <c r="O71" s="76">
        <f>SUM(O63:O70)</f>
        <v>1885.5404455094547</v>
      </c>
      <c r="P71" s="4">
        <f t="shared" si="24"/>
        <v>-2.865378017165492</v>
      </c>
    </row>
    <row r="72" ht="30" customHeight="1">
      <c r="A72" s="1"/>
    </row>
    <row r="73" ht="30" customHeight="1">
      <c r="A73" s="1"/>
    </row>
    <row r="74" ht="30" customHeight="1">
      <c r="A74" s="1"/>
    </row>
    <row r="75" ht="30" customHeight="1">
      <c r="A75" s="1"/>
    </row>
    <row r="76" ht="30" customHeight="1">
      <c r="A76" s="1"/>
    </row>
    <row r="77" ht="30" customHeight="1">
      <c r="A77" s="1"/>
    </row>
    <row r="78" ht="30" customHeight="1">
      <c r="A78" s="1"/>
    </row>
    <row r="79" ht="30" customHeight="1">
      <c r="A79" s="1"/>
    </row>
    <row r="80" spans="1:16" ht="30" customHeight="1">
      <c r="A80" s="241" t="s">
        <v>143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</row>
    <row r="81" spans="1:16" ht="30" customHeight="1">
      <c r="A81" s="241" t="s">
        <v>325</v>
      </c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7"/>
      <c r="B83" s="17"/>
      <c r="C83" s="17"/>
      <c r="D83" s="17"/>
      <c r="E83" s="17"/>
      <c r="F83" s="17" t="s">
        <v>61</v>
      </c>
      <c r="G83" s="17"/>
      <c r="H83" s="17"/>
      <c r="I83" s="17"/>
      <c r="J83" s="17" t="s">
        <v>61</v>
      </c>
      <c r="K83" s="17"/>
      <c r="L83" s="17" t="s">
        <v>61</v>
      </c>
      <c r="M83" s="17"/>
      <c r="N83" s="17"/>
      <c r="O83" s="17"/>
      <c r="P83" s="17" t="s">
        <v>0</v>
      </c>
    </row>
    <row r="84" spans="1:16" ht="36" customHeight="1">
      <c r="A84" s="3" t="s">
        <v>1</v>
      </c>
      <c r="B84" s="3">
        <v>2550</v>
      </c>
      <c r="C84" s="3">
        <v>2551</v>
      </c>
      <c r="D84" s="4" t="s">
        <v>2</v>
      </c>
      <c r="E84" s="3">
        <v>2552</v>
      </c>
      <c r="F84" s="4" t="s">
        <v>2</v>
      </c>
      <c r="G84" s="3">
        <v>2553</v>
      </c>
      <c r="H84" s="4" t="s">
        <v>2</v>
      </c>
      <c r="I84" s="3">
        <v>2554</v>
      </c>
      <c r="J84" s="4" t="s">
        <v>2</v>
      </c>
      <c r="K84" s="3">
        <v>2555</v>
      </c>
      <c r="L84" s="4" t="s">
        <v>2</v>
      </c>
      <c r="M84" s="3">
        <v>2556</v>
      </c>
      <c r="N84" s="4" t="s">
        <v>2</v>
      </c>
      <c r="O84" s="3">
        <v>2557</v>
      </c>
      <c r="P84" s="4" t="s">
        <v>2</v>
      </c>
    </row>
    <row r="85" spans="1:16" ht="36" customHeight="1">
      <c r="A85" s="5" t="s">
        <v>4</v>
      </c>
      <c r="B85" s="76">
        <v>173.24887922000002</v>
      </c>
      <c r="C85" s="76">
        <v>182.24950863</v>
      </c>
      <c r="D85" s="4">
        <f>(C85-B85)/B85*100</f>
        <v>5.195202099155021</v>
      </c>
      <c r="E85" s="76">
        <v>179.42707088000003</v>
      </c>
      <c r="F85" s="4">
        <f aca="true" t="shared" si="26" ref="F85:H93">(E85-C85)/C85*100</f>
        <v>-1.548666864024333</v>
      </c>
      <c r="G85" s="76">
        <v>182.29241450000004</v>
      </c>
      <c r="H85" s="4">
        <f t="shared" si="26"/>
        <v>1.5969405318533751</v>
      </c>
      <c r="I85" s="76">
        <v>191.23612999</v>
      </c>
      <c r="J85" s="4">
        <f>(I85-G85)*100/G85</f>
        <v>4.906246655699411</v>
      </c>
      <c r="K85" s="76">
        <v>219.74679816999998</v>
      </c>
      <c r="L85" s="4">
        <f aca="true" t="shared" si="27" ref="L85:L93">(K85-I85)/I85*100</f>
        <v>14.908620134433198</v>
      </c>
      <c r="M85" s="76">
        <v>262.48948936</v>
      </c>
      <c r="N85" s="4">
        <f aca="true" t="shared" si="28" ref="N85:N93">(M85-K85)/K85*100</f>
        <v>19.45088235457862</v>
      </c>
      <c r="O85" s="76">
        <v>212.70013873999994</v>
      </c>
      <c r="P85" s="4">
        <f aca="true" t="shared" si="29" ref="P85:P93">(O85-M85)/M85*100</f>
        <v>-18.96813115884986</v>
      </c>
    </row>
    <row r="86" spans="1:16" ht="36" customHeight="1">
      <c r="A86" s="5" t="s">
        <v>5</v>
      </c>
      <c r="B86" s="76">
        <v>59.15397333</v>
      </c>
      <c r="C86" s="76">
        <v>64.51004377</v>
      </c>
      <c r="D86" s="4">
        <f aca="true" t="shared" si="30" ref="D86:D93">(C86-B86)/B86*100</f>
        <v>9.05445591984209</v>
      </c>
      <c r="E86" s="76">
        <v>61.00311562</v>
      </c>
      <c r="F86" s="4">
        <f t="shared" si="26"/>
        <v>-5.436251388238662</v>
      </c>
      <c r="G86" s="76">
        <v>95.14518796</v>
      </c>
      <c r="H86" s="4">
        <f t="shared" si="26"/>
        <v>55.96775179923179</v>
      </c>
      <c r="I86" s="76">
        <v>128.59720305</v>
      </c>
      <c r="J86" s="4">
        <f aca="true" t="shared" si="31" ref="J86:J93">(I86-G86)*100/G86</f>
        <v>35.158914294292586</v>
      </c>
      <c r="K86" s="76">
        <v>119.17386240999998</v>
      </c>
      <c r="L86" s="4">
        <f t="shared" si="27"/>
        <v>-7.327795952401943</v>
      </c>
      <c r="M86" s="76">
        <v>126.65674075</v>
      </c>
      <c r="N86" s="4">
        <f t="shared" si="28"/>
        <v>6.278959319331517</v>
      </c>
      <c r="O86" s="76">
        <v>148.29667315</v>
      </c>
      <c r="P86" s="4">
        <f t="shared" si="29"/>
        <v>17.085496020076615</v>
      </c>
    </row>
    <row r="87" spans="1:16" ht="36" customHeight="1">
      <c r="A87" s="5" t="s">
        <v>6</v>
      </c>
      <c r="B87" s="78">
        <v>0</v>
      </c>
      <c r="C87" s="78">
        <v>9.253000000000001E-05</v>
      </c>
      <c r="D87" s="4" t="e">
        <f t="shared" si="30"/>
        <v>#DIV/0!</v>
      </c>
      <c r="E87" s="73">
        <v>0</v>
      </c>
      <c r="F87" s="4">
        <f t="shared" si="26"/>
        <v>-100</v>
      </c>
      <c r="G87" s="73">
        <v>0</v>
      </c>
      <c r="H87" s="4" t="e">
        <f t="shared" si="26"/>
        <v>#DIV/0!</v>
      </c>
      <c r="I87" s="73">
        <v>0</v>
      </c>
      <c r="J87" s="4" t="e">
        <f t="shared" si="31"/>
        <v>#DIV/0!</v>
      </c>
      <c r="K87" s="73">
        <v>0</v>
      </c>
      <c r="L87" s="4" t="e">
        <f t="shared" si="27"/>
        <v>#DIV/0!</v>
      </c>
      <c r="M87" s="73">
        <v>0</v>
      </c>
      <c r="N87" s="4" t="e">
        <f t="shared" si="28"/>
        <v>#DIV/0!</v>
      </c>
      <c r="O87" s="73">
        <v>0</v>
      </c>
      <c r="P87" s="4" t="e">
        <f t="shared" si="29"/>
        <v>#DIV/0!</v>
      </c>
    </row>
    <row r="88" spans="1:16" ht="36" customHeight="1">
      <c r="A88" s="5" t="s">
        <v>7</v>
      </c>
      <c r="B88" s="76">
        <v>101.40227094000001</v>
      </c>
      <c r="C88" s="76">
        <v>111.90948748</v>
      </c>
      <c r="D88" s="4">
        <f t="shared" si="30"/>
        <v>10.361914425187909</v>
      </c>
      <c r="E88" s="76">
        <v>131.27144493</v>
      </c>
      <c r="F88" s="4">
        <f t="shared" si="26"/>
        <v>17.301444127746805</v>
      </c>
      <c r="G88" s="76">
        <v>142.26609627</v>
      </c>
      <c r="H88" s="4">
        <f t="shared" si="26"/>
        <v>8.375508737534538</v>
      </c>
      <c r="I88" s="76">
        <v>134.31095840999998</v>
      </c>
      <c r="J88" s="4">
        <f t="shared" si="31"/>
        <v>-5.591731317981997</v>
      </c>
      <c r="K88" s="76">
        <v>165.61119666</v>
      </c>
      <c r="L88" s="4">
        <f t="shared" si="27"/>
        <v>23.304307124704117</v>
      </c>
      <c r="M88" s="76">
        <v>175.95151736000003</v>
      </c>
      <c r="N88" s="4">
        <f t="shared" si="28"/>
        <v>6.243732856558442</v>
      </c>
      <c r="O88" s="76">
        <v>187.59818269</v>
      </c>
      <c r="P88" s="4">
        <f t="shared" si="29"/>
        <v>6.619246883884879</v>
      </c>
    </row>
    <row r="89" spans="1:16" ht="36" customHeight="1">
      <c r="A89" s="5" t="s">
        <v>8</v>
      </c>
      <c r="B89" s="76">
        <v>17.23246098</v>
      </c>
      <c r="C89" s="76">
        <v>12.31274874</v>
      </c>
      <c r="D89" s="4">
        <f t="shared" si="30"/>
        <v>-28.54909838884776</v>
      </c>
      <c r="E89" s="76">
        <v>9.71555081</v>
      </c>
      <c r="F89" s="4">
        <f t="shared" si="26"/>
        <v>-21.09356720293149</v>
      </c>
      <c r="G89" s="76">
        <v>14.253193537272729</v>
      </c>
      <c r="H89" s="4">
        <f t="shared" si="26"/>
        <v>46.704945669186706</v>
      </c>
      <c r="I89" s="76">
        <v>27.775250099090904</v>
      </c>
      <c r="J89" s="4">
        <f t="shared" si="31"/>
        <v>94.87036379922438</v>
      </c>
      <c r="K89" s="76">
        <v>29.43506595</v>
      </c>
      <c r="L89" s="4">
        <f t="shared" si="27"/>
        <v>5.975880847112231</v>
      </c>
      <c r="M89" s="76">
        <v>30.19904029181818</v>
      </c>
      <c r="N89" s="4">
        <f t="shared" si="28"/>
        <v>2.5954565317295653</v>
      </c>
      <c r="O89" s="76">
        <v>30.559207446363633</v>
      </c>
      <c r="P89" s="4">
        <f t="shared" si="29"/>
        <v>1.192644372354556</v>
      </c>
    </row>
    <row r="90" spans="1:16" ht="36" customHeight="1">
      <c r="A90" s="5" t="s">
        <v>9</v>
      </c>
      <c r="B90" s="78">
        <v>0</v>
      </c>
      <c r="C90" s="78">
        <v>0</v>
      </c>
      <c r="D90" s="4" t="e">
        <f t="shared" si="30"/>
        <v>#DIV/0!</v>
      </c>
      <c r="E90" s="73">
        <v>0</v>
      </c>
      <c r="F90" s="4" t="e">
        <f t="shared" si="26"/>
        <v>#DIV/0!</v>
      </c>
      <c r="G90" s="73">
        <v>0</v>
      </c>
      <c r="H90" s="4" t="e">
        <f t="shared" si="26"/>
        <v>#DIV/0!</v>
      </c>
      <c r="I90" s="73">
        <v>0</v>
      </c>
      <c r="J90" s="4" t="e">
        <f t="shared" si="31"/>
        <v>#DIV/0!</v>
      </c>
      <c r="K90" s="73">
        <v>0</v>
      </c>
      <c r="L90" s="4" t="e">
        <f t="shared" si="27"/>
        <v>#DIV/0!</v>
      </c>
      <c r="M90" s="73">
        <v>0</v>
      </c>
      <c r="N90" s="4" t="e">
        <f t="shared" si="28"/>
        <v>#DIV/0!</v>
      </c>
      <c r="O90" s="73">
        <v>0</v>
      </c>
      <c r="P90" s="4" t="e">
        <f t="shared" si="29"/>
        <v>#DIV/0!</v>
      </c>
    </row>
    <row r="91" spans="1:16" ht="36" customHeight="1">
      <c r="A91" s="5" t="s">
        <v>10</v>
      </c>
      <c r="B91" s="76">
        <v>15.88341608</v>
      </c>
      <c r="C91" s="76">
        <v>17.33958606</v>
      </c>
      <c r="D91" s="4">
        <f t="shared" si="30"/>
        <v>9.167863969977915</v>
      </c>
      <c r="E91" s="76">
        <v>20.0560651</v>
      </c>
      <c r="F91" s="4">
        <f t="shared" si="26"/>
        <v>15.666343075320238</v>
      </c>
      <c r="G91" s="76">
        <v>22.87797253</v>
      </c>
      <c r="H91" s="4">
        <f t="shared" si="26"/>
        <v>14.070095085600812</v>
      </c>
      <c r="I91" s="73">
        <v>22.854318400000004</v>
      </c>
      <c r="J91" s="4">
        <f t="shared" si="31"/>
        <v>-0.10339259726349996</v>
      </c>
      <c r="K91" s="73">
        <v>25.67922652</v>
      </c>
      <c r="L91" s="4">
        <f t="shared" si="27"/>
        <v>12.360500412035897</v>
      </c>
      <c r="M91" s="73">
        <v>29.564188830000003</v>
      </c>
      <c r="N91" s="4">
        <f t="shared" si="28"/>
        <v>15.128813583906975</v>
      </c>
      <c r="O91" s="73">
        <v>23.29762738</v>
      </c>
      <c r="P91" s="4">
        <f t="shared" si="29"/>
        <v>-21.196459967273185</v>
      </c>
    </row>
    <row r="92" spans="1:16" ht="36" customHeight="1">
      <c r="A92" s="5" t="s">
        <v>11</v>
      </c>
      <c r="B92" s="76">
        <v>0.6248636800000001</v>
      </c>
      <c r="C92" s="76">
        <v>0.6829</v>
      </c>
      <c r="D92" s="4">
        <f t="shared" si="30"/>
        <v>9.287836988701246</v>
      </c>
      <c r="E92" s="76">
        <v>0.63080433</v>
      </c>
      <c r="F92" s="4">
        <f t="shared" si="26"/>
        <v>-7.628594230487616</v>
      </c>
      <c r="G92" s="76">
        <v>0.6412350899999999</v>
      </c>
      <c r="H92" s="4">
        <f t="shared" si="26"/>
        <v>1.6535650603412746</v>
      </c>
      <c r="I92" s="76">
        <v>0.7108365000000001</v>
      </c>
      <c r="J92" s="4">
        <f t="shared" si="31"/>
        <v>10.854273430357688</v>
      </c>
      <c r="K92" s="76">
        <v>0.6376040000000001</v>
      </c>
      <c r="L92" s="4">
        <f t="shared" si="27"/>
        <v>-10.30229877053303</v>
      </c>
      <c r="M92" s="76">
        <v>0.7196266500000001</v>
      </c>
      <c r="N92" s="4">
        <f t="shared" si="28"/>
        <v>12.864199409037596</v>
      </c>
      <c r="O92" s="76">
        <v>0.8694915000000001</v>
      </c>
      <c r="P92" s="4">
        <f t="shared" si="29"/>
        <v>20.825361317566536</v>
      </c>
    </row>
    <row r="93" spans="1:16" ht="36" customHeight="1">
      <c r="A93" s="3" t="s">
        <v>3</v>
      </c>
      <c r="B93" s="76">
        <f>SUM(B85:B92)</f>
        <v>367.54586423</v>
      </c>
      <c r="C93" s="76">
        <f>SUM(C85:C92)</f>
        <v>389.00436721</v>
      </c>
      <c r="D93" s="4">
        <f t="shared" si="30"/>
        <v>5.83831980396652</v>
      </c>
      <c r="E93" s="76">
        <f>SUM(E85:E92)</f>
        <v>402.10405167000005</v>
      </c>
      <c r="F93" s="4">
        <f t="shared" si="26"/>
        <v>3.367490332808608</v>
      </c>
      <c r="G93" s="76">
        <f>SUM(G85:G92)</f>
        <v>457.4760998872728</v>
      </c>
      <c r="H93" s="4">
        <f t="shared" si="26"/>
        <v>13.770577040272073</v>
      </c>
      <c r="I93" s="76">
        <f>SUM(I85:I92)</f>
        <v>505.4846964490909</v>
      </c>
      <c r="J93" s="4">
        <f t="shared" si="31"/>
        <v>10.494230534370633</v>
      </c>
      <c r="K93" s="76">
        <f>SUM(K85:K92)</f>
        <v>560.2837537099999</v>
      </c>
      <c r="L93" s="4">
        <f t="shared" si="27"/>
        <v>10.840893432750644</v>
      </c>
      <c r="M93" s="76">
        <f>SUM(M85:M92)</f>
        <v>625.5806032418183</v>
      </c>
      <c r="N93" s="4">
        <f t="shared" si="28"/>
        <v>11.654246459842144</v>
      </c>
      <c r="O93" s="76">
        <f>SUM(O85:O92)</f>
        <v>603.3213209063636</v>
      </c>
      <c r="P93" s="4">
        <f t="shared" si="29"/>
        <v>-3.5581797485575786</v>
      </c>
    </row>
    <row r="94" ht="36" customHeight="1">
      <c r="A94" s="1"/>
    </row>
    <row r="95" ht="36" customHeight="1"/>
    <row r="96" ht="36" customHeight="1"/>
    <row r="97" spans="1:16" ht="36" customHeight="1">
      <c r="A97" s="241" t="s">
        <v>140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</row>
    <row r="98" spans="1:16" ht="36" customHeight="1">
      <c r="A98" s="241" t="s">
        <v>325</v>
      </c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</row>
    <row r="99" spans="1:16" ht="36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6" customHeight="1">
      <c r="A100" s="17"/>
      <c r="B100" s="17"/>
      <c r="C100" s="17"/>
      <c r="D100" s="17"/>
      <c r="E100" s="17"/>
      <c r="F100" s="17" t="s">
        <v>61</v>
      </c>
      <c r="G100" s="17"/>
      <c r="H100" s="17"/>
      <c r="I100" s="17"/>
      <c r="J100" s="17" t="s">
        <v>61</v>
      </c>
      <c r="K100" s="17"/>
      <c r="L100" s="17" t="s">
        <v>61</v>
      </c>
      <c r="M100" s="17"/>
      <c r="N100" s="17"/>
      <c r="O100" s="17"/>
      <c r="P100" s="17" t="s">
        <v>0</v>
      </c>
    </row>
    <row r="101" spans="1:16" ht="36" customHeight="1">
      <c r="A101" s="3" t="s">
        <v>1</v>
      </c>
      <c r="B101" s="3">
        <v>2550</v>
      </c>
      <c r="C101" s="3">
        <v>2551</v>
      </c>
      <c r="D101" s="4" t="s">
        <v>2</v>
      </c>
      <c r="E101" s="3">
        <v>2552</v>
      </c>
      <c r="F101" s="4" t="s">
        <v>2</v>
      </c>
      <c r="G101" s="3">
        <v>2553</v>
      </c>
      <c r="H101" s="4" t="s">
        <v>2</v>
      </c>
      <c r="I101" s="3">
        <v>2554</v>
      </c>
      <c r="J101" s="4" t="s">
        <v>2</v>
      </c>
      <c r="K101" s="3">
        <v>2555</v>
      </c>
      <c r="L101" s="4" t="s">
        <v>2</v>
      </c>
      <c r="M101" s="3">
        <v>2556</v>
      </c>
      <c r="N101" s="4" t="s">
        <v>2</v>
      </c>
      <c r="O101" s="3">
        <v>2557</v>
      </c>
      <c r="P101" s="4" t="s">
        <v>2</v>
      </c>
    </row>
    <row r="102" spans="1:16" ht="36" customHeight="1">
      <c r="A102" s="5" t="s">
        <v>4</v>
      </c>
      <c r="B102" s="76">
        <v>211.69306708000002</v>
      </c>
      <c r="C102" s="76">
        <v>191.71380654000004</v>
      </c>
      <c r="D102" s="4">
        <f>(C102-B102)/B102*100</f>
        <v>-9.4378435796623</v>
      </c>
      <c r="E102" s="76">
        <v>190.43673305</v>
      </c>
      <c r="F102" s="4">
        <f aca="true" t="shared" si="32" ref="F102:H110">(E102-C102)/C102*100</f>
        <v>-0.6661353780660522</v>
      </c>
      <c r="G102" s="76">
        <v>195.03228155</v>
      </c>
      <c r="H102" s="4">
        <f t="shared" si="32"/>
        <v>2.4131628527745357</v>
      </c>
      <c r="I102" s="76">
        <v>219.63331072999998</v>
      </c>
      <c r="J102" s="4">
        <f aca="true" t="shared" si="33" ref="J102:J110">(I102-G102)*100/G102</f>
        <v>12.61382422667966</v>
      </c>
      <c r="K102" s="76">
        <v>281.99470075999994</v>
      </c>
      <c r="L102" s="4">
        <f aca="true" t="shared" si="34" ref="L102:L110">(K102-I102)/I102*100</f>
        <v>28.393411647226035</v>
      </c>
      <c r="M102" s="76">
        <v>374.20919601</v>
      </c>
      <c r="N102" s="4">
        <f aca="true" t="shared" si="35" ref="N102:N110">(M102-K102)/K102*100</f>
        <v>32.70079012175551</v>
      </c>
      <c r="O102" s="76">
        <v>304.37540375</v>
      </c>
      <c r="P102" s="4">
        <f aca="true" t="shared" si="36" ref="P102:P110">(O102-M102)/M102*100</f>
        <v>-18.661698591216307</v>
      </c>
    </row>
    <row r="103" spans="1:16" ht="36" customHeight="1">
      <c r="A103" s="5" t="s">
        <v>5</v>
      </c>
      <c r="B103" s="76">
        <v>107.17116922000002</v>
      </c>
      <c r="C103" s="76">
        <v>104.33702817999999</v>
      </c>
      <c r="D103" s="4">
        <f aca="true" t="shared" si="37" ref="D103:D110">(C103-B103)/B103*100</f>
        <v>-2.644499505442676</v>
      </c>
      <c r="E103" s="76">
        <v>119.55869824999999</v>
      </c>
      <c r="F103" s="4">
        <f t="shared" si="32"/>
        <v>14.588943480103636</v>
      </c>
      <c r="G103" s="76">
        <v>135.55073751999998</v>
      </c>
      <c r="H103" s="4">
        <f t="shared" si="32"/>
        <v>13.375889420074039</v>
      </c>
      <c r="I103" s="76">
        <v>149.56824064999998</v>
      </c>
      <c r="J103" s="4">
        <f t="shared" si="33"/>
        <v>10.34114855179727</v>
      </c>
      <c r="K103" s="76">
        <v>197.19983399999998</v>
      </c>
      <c r="L103" s="4">
        <f t="shared" si="34"/>
        <v>31.84606113102662</v>
      </c>
      <c r="M103" s="76">
        <v>271.78601648</v>
      </c>
      <c r="N103" s="4">
        <f t="shared" si="35"/>
        <v>37.82263958700899</v>
      </c>
      <c r="O103" s="76">
        <v>290.08963042000005</v>
      </c>
      <c r="P103" s="4">
        <f t="shared" si="36"/>
        <v>6.734567943213871</v>
      </c>
    </row>
    <row r="104" spans="1:16" ht="36" customHeight="1">
      <c r="A104" s="5" t="s">
        <v>6</v>
      </c>
      <c r="B104" s="78">
        <v>0</v>
      </c>
      <c r="C104" s="78">
        <v>0</v>
      </c>
      <c r="D104" s="4" t="e">
        <f t="shared" si="37"/>
        <v>#DIV/0!</v>
      </c>
      <c r="E104" s="73">
        <v>0</v>
      </c>
      <c r="F104" s="4" t="e">
        <f t="shared" si="32"/>
        <v>#DIV/0!</v>
      </c>
      <c r="G104" s="73">
        <v>0</v>
      </c>
      <c r="H104" s="4" t="e">
        <f t="shared" si="32"/>
        <v>#DIV/0!</v>
      </c>
      <c r="I104" s="73">
        <v>0</v>
      </c>
      <c r="J104" s="4" t="e">
        <f t="shared" si="33"/>
        <v>#DIV/0!</v>
      </c>
      <c r="K104" s="73">
        <v>0</v>
      </c>
      <c r="L104" s="4" t="e">
        <f t="shared" si="34"/>
        <v>#DIV/0!</v>
      </c>
      <c r="M104" s="73">
        <v>0</v>
      </c>
      <c r="N104" s="4" t="e">
        <f t="shared" si="35"/>
        <v>#DIV/0!</v>
      </c>
      <c r="O104" s="73">
        <v>0</v>
      </c>
      <c r="P104" s="4" t="e">
        <f t="shared" si="36"/>
        <v>#DIV/0!</v>
      </c>
    </row>
    <row r="105" spans="1:16" ht="36" customHeight="1">
      <c r="A105" s="5" t="s">
        <v>7</v>
      </c>
      <c r="B105" s="76">
        <v>131.40980060000004</v>
      </c>
      <c r="C105" s="76">
        <v>154.46265848000004</v>
      </c>
      <c r="D105" s="4">
        <f t="shared" si="37"/>
        <v>17.54272343062972</v>
      </c>
      <c r="E105" s="76">
        <v>138.58941292000003</v>
      </c>
      <c r="F105" s="4">
        <f t="shared" si="32"/>
        <v>-10.276429084026995</v>
      </c>
      <c r="G105" s="76">
        <v>151.60066836000001</v>
      </c>
      <c r="H105" s="4">
        <f t="shared" si="32"/>
        <v>9.388347324561263</v>
      </c>
      <c r="I105" s="76">
        <v>138.16128347</v>
      </c>
      <c r="J105" s="4">
        <f t="shared" si="33"/>
        <v>-8.864990527671058</v>
      </c>
      <c r="K105" s="76">
        <v>176.03605297000001</v>
      </c>
      <c r="L105" s="4">
        <f t="shared" si="34"/>
        <v>27.413446479906252</v>
      </c>
      <c r="M105" s="76">
        <v>260.086342749</v>
      </c>
      <c r="N105" s="4">
        <f t="shared" si="35"/>
        <v>47.746065854659776</v>
      </c>
      <c r="O105" s="76">
        <v>222.44564847799995</v>
      </c>
      <c r="P105" s="4">
        <f t="shared" si="36"/>
        <v>-14.472384006462699</v>
      </c>
    </row>
    <row r="106" spans="1:16" ht="36" customHeight="1">
      <c r="A106" s="5" t="s">
        <v>8</v>
      </c>
      <c r="B106" s="76">
        <v>17.035543190000002</v>
      </c>
      <c r="C106" s="76">
        <v>19.182064559999997</v>
      </c>
      <c r="D106" s="4">
        <f t="shared" si="37"/>
        <v>12.600251991142963</v>
      </c>
      <c r="E106" s="76">
        <v>8.124694130000002</v>
      </c>
      <c r="F106" s="4">
        <f t="shared" si="32"/>
        <v>-57.64431870935167</v>
      </c>
      <c r="G106" s="76">
        <v>10.999747260909093</v>
      </c>
      <c r="H106" s="4">
        <f t="shared" si="32"/>
        <v>35.38660145116245</v>
      </c>
      <c r="I106" s="76">
        <v>15.76403394090909</v>
      </c>
      <c r="J106" s="4">
        <f t="shared" si="33"/>
        <v>43.312692255496835</v>
      </c>
      <c r="K106" s="76">
        <v>22.959109907272726</v>
      </c>
      <c r="L106" s="4">
        <f t="shared" si="34"/>
        <v>45.64235267022462</v>
      </c>
      <c r="M106" s="76">
        <v>28.643120662727274</v>
      </c>
      <c r="N106" s="4">
        <f t="shared" si="35"/>
        <v>24.75710416654276</v>
      </c>
      <c r="O106" s="76">
        <v>21.950413687272732</v>
      </c>
      <c r="P106" s="4">
        <f t="shared" si="36"/>
        <v>-23.36584429560299</v>
      </c>
    </row>
    <row r="107" spans="1:16" ht="36" customHeight="1">
      <c r="A107" s="5" t="s">
        <v>9</v>
      </c>
      <c r="B107" s="78">
        <v>0</v>
      </c>
      <c r="C107" s="78">
        <v>0</v>
      </c>
      <c r="D107" s="4" t="e">
        <f t="shared" si="37"/>
        <v>#DIV/0!</v>
      </c>
      <c r="E107" s="73">
        <v>0</v>
      </c>
      <c r="F107" s="4" t="e">
        <f t="shared" si="32"/>
        <v>#DIV/0!</v>
      </c>
      <c r="G107" s="73">
        <v>0</v>
      </c>
      <c r="H107" s="4" t="e">
        <f t="shared" si="32"/>
        <v>#DIV/0!</v>
      </c>
      <c r="I107" s="73">
        <v>0</v>
      </c>
      <c r="J107" s="4" t="e">
        <f t="shared" si="33"/>
        <v>#DIV/0!</v>
      </c>
      <c r="K107" s="73">
        <v>0</v>
      </c>
      <c r="L107" s="4" t="e">
        <f t="shared" si="34"/>
        <v>#DIV/0!</v>
      </c>
      <c r="M107" s="73">
        <v>0</v>
      </c>
      <c r="N107" s="4" t="e">
        <f t="shared" si="35"/>
        <v>#DIV/0!</v>
      </c>
      <c r="O107" s="73">
        <v>0</v>
      </c>
      <c r="P107" s="4" t="e">
        <f t="shared" si="36"/>
        <v>#DIV/0!</v>
      </c>
    </row>
    <row r="108" spans="1:16" ht="36" customHeight="1">
      <c r="A108" s="5" t="s">
        <v>10</v>
      </c>
      <c r="B108" s="76">
        <v>10.996347209999998</v>
      </c>
      <c r="C108" s="76">
        <v>10.793558700000002</v>
      </c>
      <c r="D108" s="4">
        <f t="shared" si="37"/>
        <v>-1.8441442974407136</v>
      </c>
      <c r="E108" s="76">
        <v>11.85348165</v>
      </c>
      <c r="F108" s="4">
        <f t="shared" si="32"/>
        <v>9.81995817561078</v>
      </c>
      <c r="G108" s="76">
        <v>12.52853173</v>
      </c>
      <c r="H108" s="4">
        <f t="shared" si="32"/>
        <v>5.694951913136832</v>
      </c>
      <c r="I108" s="73">
        <v>12.17822973</v>
      </c>
      <c r="J108" s="4">
        <f t="shared" si="33"/>
        <v>-2.79603394515248</v>
      </c>
      <c r="K108" s="73">
        <v>14.4719798</v>
      </c>
      <c r="L108" s="4">
        <f t="shared" si="34"/>
        <v>18.834839881116284</v>
      </c>
      <c r="M108" s="73">
        <v>15.542514349999998</v>
      </c>
      <c r="N108" s="4">
        <f t="shared" si="35"/>
        <v>7.397291626954855</v>
      </c>
      <c r="O108" s="73">
        <v>14.192540059999999</v>
      </c>
      <c r="P108" s="4">
        <f t="shared" si="36"/>
        <v>-8.685687911235538</v>
      </c>
    </row>
    <row r="109" spans="1:16" ht="36" customHeight="1">
      <c r="A109" s="5" t="s">
        <v>11</v>
      </c>
      <c r="B109" s="76">
        <v>0.5562152300000001</v>
      </c>
      <c r="C109" s="76">
        <v>0.5080660499999999</v>
      </c>
      <c r="D109" s="4">
        <f t="shared" si="37"/>
        <v>-8.65657346347746</v>
      </c>
      <c r="E109" s="76">
        <v>0.500902</v>
      </c>
      <c r="F109" s="4">
        <f t="shared" si="32"/>
        <v>-1.4100627270804609</v>
      </c>
      <c r="G109" s="76">
        <v>0.5707037300000001</v>
      </c>
      <c r="H109" s="4">
        <f t="shared" si="32"/>
        <v>13.93520688677628</v>
      </c>
      <c r="I109" s="76">
        <v>0.49334051999999995</v>
      </c>
      <c r="J109" s="4">
        <f t="shared" si="33"/>
        <v>-13.555756854787004</v>
      </c>
      <c r="K109" s="76">
        <v>0.6403035</v>
      </c>
      <c r="L109" s="4">
        <f t="shared" si="34"/>
        <v>29.789359284739085</v>
      </c>
      <c r="M109" s="76">
        <v>0.6319005</v>
      </c>
      <c r="N109" s="4">
        <f t="shared" si="35"/>
        <v>-1.3123464107255465</v>
      </c>
      <c r="O109" s="76">
        <v>0.644902</v>
      </c>
      <c r="P109" s="4">
        <f t="shared" si="36"/>
        <v>2.057523296784858</v>
      </c>
    </row>
    <row r="110" spans="1:16" ht="36" customHeight="1">
      <c r="A110" s="3" t="s">
        <v>3</v>
      </c>
      <c r="B110" s="76">
        <f>SUM(B102:B109)</f>
        <v>478.8621425300001</v>
      </c>
      <c r="C110" s="76">
        <f>SUM(C102:C109)</f>
        <v>480.99718251000013</v>
      </c>
      <c r="D110" s="4">
        <f t="shared" si="37"/>
        <v>0.44585691587976956</v>
      </c>
      <c r="E110" s="76">
        <f>SUM(E102:E109)</f>
        <v>469.063922</v>
      </c>
      <c r="F110" s="4">
        <f t="shared" si="32"/>
        <v>-2.480941873241023</v>
      </c>
      <c r="G110" s="76">
        <f>SUM(G102:G109)</f>
        <v>506.28267015090904</v>
      </c>
      <c r="H110" s="4">
        <f t="shared" si="32"/>
        <v>7.934685744368345</v>
      </c>
      <c r="I110" s="76">
        <f>SUM(I102:I109)</f>
        <v>535.798439040909</v>
      </c>
      <c r="J110" s="4">
        <f t="shared" si="33"/>
        <v>5.829899111735762</v>
      </c>
      <c r="K110" s="76">
        <f>SUM(K102:K109)</f>
        <v>693.3019809372726</v>
      </c>
      <c r="L110" s="4">
        <f t="shared" si="34"/>
        <v>29.396043440943647</v>
      </c>
      <c r="M110" s="76">
        <f>SUM(M102:M109)</f>
        <v>950.8990907517274</v>
      </c>
      <c r="N110" s="4">
        <f t="shared" si="35"/>
        <v>37.15510944685463</v>
      </c>
      <c r="O110" s="76">
        <f>SUM(O102:O109)</f>
        <v>853.6985383952729</v>
      </c>
      <c r="P110" s="4">
        <f t="shared" si="36"/>
        <v>-10.221962908768083</v>
      </c>
    </row>
    <row r="111" ht="36" customHeight="1">
      <c r="A111" s="1"/>
    </row>
    <row r="112" ht="36" customHeight="1">
      <c r="A112" s="1"/>
    </row>
    <row r="113" ht="36" customHeight="1">
      <c r="A113" s="1"/>
    </row>
    <row r="114" ht="36" customHeight="1">
      <c r="A114" s="1"/>
    </row>
    <row r="115" spans="1:16" ht="36" customHeight="1">
      <c r="A115" s="241" t="s">
        <v>242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</row>
    <row r="116" spans="1:16" ht="36" customHeight="1">
      <c r="A116" s="241" t="s">
        <v>325</v>
      </c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</row>
    <row r="117" spans="1:16" ht="3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6" customHeight="1">
      <c r="A118" s="17"/>
      <c r="B118" s="17"/>
      <c r="C118" s="17"/>
      <c r="D118" s="17"/>
      <c r="E118" s="17"/>
      <c r="F118" s="17" t="s">
        <v>61</v>
      </c>
      <c r="G118" s="17"/>
      <c r="H118" s="17"/>
      <c r="I118" s="17"/>
      <c r="J118" s="17" t="s">
        <v>61</v>
      </c>
      <c r="K118" s="17"/>
      <c r="L118" s="17" t="s">
        <v>61</v>
      </c>
      <c r="M118" s="17"/>
      <c r="N118" s="17"/>
      <c r="O118" s="17"/>
      <c r="P118" s="17" t="s">
        <v>0</v>
      </c>
    </row>
    <row r="119" spans="1:16" ht="36" customHeight="1">
      <c r="A119" s="3" t="s">
        <v>1</v>
      </c>
      <c r="B119" s="3">
        <v>2550</v>
      </c>
      <c r="C119" s="3">
        <v>2551</v>
      </c>
      <c r="D119" s="4" t="s">
        <v>2</v>
      </c>
      <c r="E119" s="3">
        <v>2552</v>
      </c>
      <c r="F119" s="4" t="s">
        <v>2</v>
      </c>
      <c r="G119" s="3">
        <v>2553</v>
      </c>
      <c r="H119" s="4" t="s">
        <v>2</v>
      </c>
      <c r="I119" s="3">
        <v>2554</v>
      </c>
      <c r="J119" s="4" t="s">
        <v>2</v>
      </c>
      <c r="K119" s="3">
        <v>2555</v>
      </c>
      <c r="L119" s="4" t="s">
        <v>2</v>
      </c>
      <c r="M119" s="3">
        <v>2556</v>
      </c>
      <c r="N119" s="4" t="s">
        <v>2</v>
      </c>
      <c r="O119" s="3">
        <v>2557</v>
      </c>
      <c r="P119" s="4" t="s">
        <v>2</v>
      </c>
    </row>
    <row r="120" spans="1:16" ht="36" customHeight="1">
      <c r="A120" s="5" t="s">
        <v>4</v>
      </c>
      <c r="B120" s="76">
        <v>227.36761946000001</v>
      </c>
      <c r="C120" s="76">
        <v>218.3524924</v>
      </c>
      <c r="D120" s="4">
        <f>(C120-B120)/B120*100</f>
        <v>-3.96500041712669</v>
      </c>
      <c r="E120" s="76">
        <v>194.23667164</v>
      </c>
      <c r="F120" s="4">
        <f aca="true" t="shared" si="38" ref="F120:H128">(E120-C120)/C120*100</f>
        <v>-11.044444922489006</v>
      </c>
      <c r="G120" s="76">
        <v>190.64260306000003</v>
      </c>
      <c r="H120" s="4">
        <f t="shared" si="38"/>
        <v>-1.8503553163540865</v>
      </c>
      <c r="I120" s="76">
        <v>207.71817233</v>
      </c>
      <c r="J120" s="4">
        <f aca="true" t="shared" si="39" ref="J120:J128">(I120-G120)*100/G120</f>
        <v>8.956848572103187</v>
      </c>
      <c r="K120" s="76">
        <v>252.14988511</v>
      </c>
      <c r="L120" s="4">
        <f aca="true" t="shared" si="40" ref="L120:L128">(K120-I120)/I120*100</f>
        <v>21.39038307607086</v>
      </c>
      <c r="M120" s="76">
        <v>279.41618944</v>
      </c>
      <c r="N120" s="4">
        <f aca="true" t="shared" si="41" ref="N120:N128">(M120-K120)/K120*100</f>
        <v>10.813530340537367</v>
      </c>
      <c r="O120" s="76">
        <v>219.51369863</v>
      </c>
      <c r="P120" s="4">
        <f aca="true" t="shared" si="42" ref="P120:P128">(O120-M120)/M120*100</f>
        <v>-21.438446687736775</v>
      </c>
    </row>
    <row r="121" spans="1:16" ht="36" customHeight="1">
      <c r="A121" s="5" t="s">
        <v>5</v>
      </c>
      <c r="B121" s="76">
        <v>112.47375278</v>
      </c>
      <c r="C121" s="76">
        <v>121.91328108</v>
      </c>
      <c r="D121" s="4">
        <f aca="true" t="shared" si="43" ref="D121:D128">(C121-B121)/B121*100</f>
        <v>8.392649899807147</v>
      </c>
      <c r="E121" s="76">
        <v>104.6669557</v>
      </c>
      <c r="F121" s="4">
        <f t="shared" si="38"/>
        <v>-14.14638768411367</v>
      </c>
      <c r="G121" s="76">
        <v>123.16843328</v>
      </c>
      <c r="H121" s="4">
        <f t="shared" si="38"/>
        <v>17.67652212320913</v>
      </c>
      <c r="I121" s="76">
        <v>148.53551985000001</v>
      </c>
      <c r="J121" s="4">
        <f t="shared" si="39"/>
        <v>20.59544470483989</v>
      </c>
      <c r="K121" s="76">
        <v>123.27786742000002</v>
      </c>
      <c r="L121" s="4">
        <f t="shared" si="40"/>
        <v>-17.004452844347714</v>
      </c>
      <c r="M121" s="76">
        <v>118.64013685</v>
      </c>
      <c r="N121" s="4">
        <f t="shared" si="41"/>
        <v>-3.762013950322127</v>
      </c>
      <c r="O121" s="76">
        <v>141.67746761</v>
      </c>
      <c r="P121" s="4">
        <f t="shared" si="42"/>
        <v>19.41782213984356</v>
      </c>
    </row>
    <row r="122" spans="1:16" ht="36" customHeight="1">
      <c r="A122" s="5" t="s">
        <v>6</v>
      </c>
      <c r="B122" s="78">
        <v>0</v>
      </c>
      <c r="C122" s="78">
        <v>0</v>
      </c>
      <c r="D122" s="4" t="e">
        <f t="shared" si="43"/>
        <v>#DIV/0!</v>
      </c>
      <c r="E122" s="73">
        <v>0</v>
      </c>
      <c r="F122" s="4" t="e">
        <f t="shared" si="38"/>
        <v>#DIV/0!</v>
      </c>
      <c r="G122" s="73">
        <v>0</v>
      </c>
      <c r="H122" s="4" t="e">
        <f t="shared" si="38"/>
        <v>#DIV/0!</v>
      </c>
      <c r="I122" s="73">
        <v>0</v>
      </c>
      <c r="J122" s="4" t="e">
        <f t="shared" si="39"/>
        <v>#DIV/0!</v>
      </c>
      <c r="K122" s="73">
        <v>0</v>
      </c>
      <c r="L122" s="4" t="e">
        <f t="shared" si="40"/>
        <v>#DIV/0!</v>
      </c>
      <c r="M122" s="73">
        <v>0</v>
      </c>
      <c r="N122" s="4" t="e">
        <f t="shared" si="41"/>
        <v>#DIV/0!</v>
      </c>
      <c r="O122" s="73">
        <v>0</v>
      </c>
      <c r="P122" s="4" t="e">
        <f t="shared" si="42"/>
        <v>#DIV/0!</v>
      </c>
    </row>
    <row r="123" spans="1:16" ht="36" customHeight="1">
      <c r="A123" s="5" t="s">
        <v>7</v>
      </c>
      <c r="B123" s="76">
        <v>153.15364927000002</v>
      </c>
      <c r="C123" s="76">
        <v>193.88828166</v>
      </c>
      <c r="D123" s="4">
        <f t="shared" si="43"/>
        <v>26.59723263804667</v>
      </c>
      <c r="E123" s="76">
        <v>197.09906210000003</v>
      </c>
      <c r="F123" s="4">
        <f t="shared" si="38"/>
        <v>1.6559950980587983</v>
      </c>
      <c r="G123" s="76">
        <v>253.97518334999998</v>
      </c>
      <c r="H123" s="4">
        <f t="shared" si="38"/>
        <v>28.856616893054177</v>
      </c>
      <c r="I123" s="76">
        <v>277.81101581</v>
      </c>
      <c r="J123" s="4">
        <f t="shared" si="39"/>
        <v>9.385102963840437</v>
      </c>
      <c r="K123" s="76">
        <v>269.02712805</v>
      </c>
      <c r="L123" s="4">
        <f t="shared" si="40"/>
        <v>-3.161821259819116</v>
      </c>
      <c r="M123" s="76">
        <v>281.49851984</v>
      </c>
      <c r="N123" s="4">
        <f t="shared" si="41"/>
        <v>4.635737622594743</v>
      </c>
      <c r="O123" s="76">
        <v>268.0295039</v>
      </c>
      <c r="P123" s="4">
        <f t="shared" si="42"/>
        <v>-4.784755510492763</v>
      </c>
    </row>
    <row r="124" spans="1:16" ht="36" customHeight="1">
      <c r="A124" s="5" t="s">
        <v>8</v>
      </c>
      <c r="B124" s="76">
        <v>18.088615249999997</v>
      </c>
      <c r="C124" s="76">
        <v>14.58096297</v>
      </c>
      <c r="D124" s="4">
        <f t="shared" si="43"/>
        <v>-19.39149145206125</v>
      </c>
      <c r="E124" s="76">
        <v>9.043871160000002</v>
      </c>
      <c r="F124" s="4">
        <f t="shared" si="38"/>
        <v>-37.97480194821452</v>
      </c>
      <c r="G124" s="76">
        <v>13.192956697272727</v>
      </c>
      <c r="H124" s="4">
        <f t="shared" si="38"/>
        <v>45.87731806290709</v>
      </c>
      <c r="I124" s="76">
        <v>18.879578816363637</v>
      </c>
      <c r="J124" s="4">
        <f t="shared" si="39"/>
        <v>43.10346990122736</v>
      </c>
      <c r="K124" s="76">
        <v>19.612882222727272</v>
      </c>
      <c r="L124" s="4">
        <f t="shared" si="40"/>
        <v>3.8841089279388687</v>
      </c>
      <c r="M124" s="76">
        <v>27.137229679999997</v>
      </c>
      <c r="N124" s="4">
        <f t="shared" si="41"/>
        <v>38.36431265851157</v>
      </c>
      <c r="O124" s="76">
        <v>36.26548586454545</v>
      </c>
      <c r="P124" s="4">
        <f t="shared" si="42"/>
        <v>33.63739148094741</v>
      </c>
    </row>
    <row r="125" spans="1:16" ht="36" customHeight="1">
      <c r="A125" s="5" t="s">
        <v>9</v>
      </c>
      <c r="B125" s="78">
        <v>0</v>
      </c>
      <c r="C125" s="78">
        <v>0</v>
      </c>
      <c r="D125" s="4" t="e">
        <f t="shared" si="43"/>
        <v>#DIV/0!</v>
      </c>
      <c r="E125" s="73">
        <v>0</v>
      </c>
      <c r="F125" s="4" t="e">
        <f t="shared" si="38"/>
        <v>#DIV/0!</v>
      </c>
      <c r="G125" s="73">
        <v>0</v>
      </c>
      <c r="H125" s="4" t="e">
        <f t="shared" si="38"/>
        <v>#DIV/0!</v>
      </c>
      <c r="I125" s="73">
        <v>0</v>
      </c>
      <c r="J125" s="4" t="e">
        <f t="shared" si="39"/>
        <v>#DIV/0!</v>
      </c>
      <c r="K125" s="73">
        <v>0</v>
      </c>
      <c r="L125" s="4" t="e">
        <f t="shared" si="40"/>
        <v>#DIV/0!</v>
      </c>
      <c r="M125" s="73">
        <v>0</v>
      </c>
      <c r="N125" s="4" t="e">
        <f t="shared" si="41"/>
        <v>#DIV/0!</v>
      </c>
      <c r="O125" s="73">
        <v>0</v>
      </c>
      <c r="P125" s="4" t="e">
        <f t="shared" si="42"/>
        <v>#DIV/0!</v>
      </c>
    </row>
    <row r="126" spans="1:16" ht="36" customHeight="1">
      <c r="A126" s="5" t="s">
        <v>10</v>
      </c>
      <c r="B126" s="76">
        <v>13.13882084</v>
      </c>
      <c r="C126" s="76">
        <v>15.24015829</v>
      </c>
      <c r="D126" s="4">
        <f t="shared" si="43"/>
        <v>15.993348836926533</v>
      </c>
      <c r="E126" s="76">
        <v>14.57534903</v>
      </c>
      <c r="F126" s="4">
        <f t="shared" si="38"/>
        <v>-4.362220177438854</v>
      </c>
      <c r="G126" s="76">
        <v>13.517412369999999</v>
      </c>
      <c r="H126" s="4">
        <f t="shared" si="38"/>
        <v>-7.258396747978262</v>
      </c>
      <c r="I126" s="73">
        <v>15.48932119</v>
      </c>
      <c r="J126" s="4">
        <f t="shared" si="39"/>
        <v>14.587916429747875</v>
      </c>
      <c r="K126" s="73">
        <v>19.47228327</v>
      </c>
      <c r="L126" s="4">
        <f t="shared" si="40"/>
        <v>25.714245518850902</v>
      </c>
      <c r="M126" s="73">
        <v>22.93022021</v>
      </c>
      <c r="N126" s="4">
        <f t="shared" si="41"/>
        <v>17.758251007612852</v>
      </c>
      <c r="O126" s="73">
        <v>19.31631157</v>
      </c>
      <c r="P126" s="4">
        <f t="shared" si="42"/>
        <v>-15.760461988166844</v>
      </c>
    </row>
    <row r="127" spans="1:16" ht="36" customHeight="1">
      <c r="A127" s="5" t="s">
        <v>11</v>
      </c>
      <c r="B127" s="76">
        <v>0.5866880000000001</v>
      </c>
      <c r="C127" s="76">
        <v>0.606951</v>
      </c>
      <c r="D127" s="4">
        <f t="shared" si="43"/>
        <v>3.4537948620050036</v>
      </c>
      <c r="E127" s="76">
        <v>0.6152316499999999</v>
      </c>
      <c r="F127" s="4">
        <f t="shared" si="38"/>
        <v>1.36430288441734</v>
      </c>
      <c r="G127" s="76">
        <v>0.6728999999999999</v>
      </c>
      <c r="H127" s="4">
        <f t="shared" si="38"/>
        <v>9.373436818473179</v>
      </c>
      <c r="I127" s="76">
        <v>0.75223179</v>
      </c>
      <c r="J127" s="4">
        <f t="shared" si="39"/>
        <v>11.789536335265272</v>
      </c>
      <c r="K127" s="76">
        <v>0.6859999999999999</v>
      </c>
      <c r="L127" s="4">
        <f t="shared" si="40"/>
        <v>-8.80470499658091</v>
      </c>
      <c r="M127" s="76">
        <v>0.8796005</v>
      </c>
      <c r="N127" s="4">
        <f t="shared" si="41"/>
        <v>28.221647230320713</v>
      </c>
      <c r="O127" s="76">
        <v>0.7979014999999999</v>
      </c>
      <c r="P127" s="4">
        <f t="shared" si="42"/>
        <v>-9.28819390166332</v>
      </c>
    </row>
    <row r="128" spans="1:16" ht="36" customHeight="1">
      <c r="A128" s="3" t="s">
        <v>3</v>
      </c>
      <c r="B128" s="76">
        <f>SUM(B120:B127)</f>
        <v>524.8091456</v>
      </c>
      <c r="C128" s="76">
        <f>SUM(C120:C127)</f>
        <v>564.5821273999999</v>
      </c>
      <c r="D128" s="4">
        <f t="shared" si="43"/>
        <v>7.578561108063113</v>
      </c>
      <c r="E128" s="76">
        <f>SUM(E120:E127)</f>
        <v>520.2371412800001</v>
      </c>
      <c r="F128" s="4">
        <f t="shared" si="38"/>
        <v>-7.854479263135071</v>
      </c>
      <c r="G128" s="76">
        <f>SUM(G120:G127)</f>
        <v>595.1694887572728</v>
      </c>
      <c r="H128" s="4">
        <f t="shared" si="38"/>
        <v>14.40349823792049</v>
      </c>
      <c r="I128" s="76">
        <f>SUM(I120:I127)</f>
        <v>669.1858397863637</v>
      </c>
      <c r="J128" s="4">
        <f t="shared" si="39"/>
        <v>12.436180353203026</v>
      </c>
      <c r="K128" s="76">
        <f>SUM(K120:K127)</f>
        <v>684.2260460727274</v>
      </c>
      <c r="L128" s="4">
        <f t="shared" si="40"/>
        <v>2.247538036842695</v>
      </c>
      <c r="M128" s="76">
        <f>SUM(M120:M127)</f>
        <v>730.5018965200001</v>
      </c>
      <c r="N128" s="4">
        <f t="shared" si="41"/>
        <v>6.763240118215835</v>
      </c>
      <c r="O128" s="76">
        <f>SUM(O120:O127)</f>
        <v>685.6003690745455</v>
      </c>
      <c r="P128" s="4">
        <f t="shared" si="42"/>
        <v>-6.146668155053208</v>
      </c>
    </row>
    <row r="129" ht="30" customHeight="1">
      <c r="A129" s="1"/>
    </row>
    <row r="130" ht="30" customHeight="1">
      <c r="A130" s="1"/>
    </row>
    <row r="131" ht="30" customHeight="1">
      <c r="A131" s="1"/>
    </row>
    <row r="132" spans="1:16" ht="37.5" customHeight="1">
      <c r="A132" s="242" t="s">
        <v>141</v>
      </c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</row>
    <row r="133" spans="1:16" ht="37.5" customHeight="1">
      <c r="A133" s="242" t="s">
        <v>325</v>
      </c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</row>
    <row r="134" spans="1:16" ht="37.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37.5" customHeight="1">
      <c r="A135" s="17"/>
      <c r="B135" s="17"/>
      <c r="C135" s="17"/>
      <c r="D135" s="17"/>
      <c r="E135" s="17"/>
      <c r="F135" s="17" t="s">
        <v>61</v>
      </c>
      <c r="G135" s="17"/>
      <c r="H135" s="17"/>
      <c r="I135" s="17"/>
      <c r="J135" s="17" t="s">
        <v>61</v>
      </c>
      <c r="K135" s="17"/>
      <c r="L135" s="17" t="s">
        <v>61</v>
      </c>
      <c r="M135" s="17"/>
      <c r="N135" s="17"/>
      <c r="O135" s="17"/>
      <c r="P135" s="17" t="s">
        <v>0</v>
      </c>
    </row>
    <row r="136" spans="1:16" ht="37.5" customHeight="1">
      <c r="A136" s="3" t="s">
        <v>1</v>
      </c>
      <c r="B136" s="3">
        <v>2550</v>
      </c>
      <c r="C136" s="3">
        <v>2551</v>
      </c>
      <c r="D136" s="4" t="s">
        <v>2</v>
      </c>
      <c r="E136" s="3">
        <v>2552</v>
      </c>
      <c r="F136" s="4" t="s">
        <v>2</v>
      </c>
      <c r="G136" s="3">
        <v>2553</v>
      </c>
      <c r="H136" s="4" t="s">
        <v>2</v>
      </c>
      <c r="I136" s="3">
        <v>2554</v>
      </c>
      <c r="J136" s="4" t="s">
        <v>2</v>
      </c>
      <c r="K136" s="3">
        <v>2555</v>
      </c>
      <c r="L136" s="4" t="s">
        <v>2</v>
      </c>
      <c r="M136" s="3">
        <v>2556</v>
      </c>
      <c r="N136" s="4" t="s">
        <v>2</v>
      </c>
      <c r="O136" s="3">
        <v>2557</v>
      </c>
      <c r="P136" s="4" t="s">
        <v>2</v>
      </c>
    </row>
    <row r="137" spans="1:16" ht="37.5" customHeight="1">
      <c r="A137" s="61" t="s">
        <v>4</v>
      </c>
      <c r="B137" s="76">
        <v>1166.41865693</v>
      </c>
      <c r="C137" s="76">
        <v>1120.30389752</v>
      </c>
      <c r="D137" s="4">
        <f>(C137-B137)/B137*100</f>
        <v>-3.953534105101982</v>
      </c>
      <c r="E137" s="76">
        <v>1055.43290955</v>
      </c>
      <c r="F137" s="4">
        <f aca="true" t="shared" si="44" ref="F137:H145">(E137-C137)/C137*100</f>
        <v>-5.790481325076519</v>
      </c>
      <c r="G137" s="76">
        <v>1123.60001738</v>
      </c>
      <c r="H137" s="4">
        <f t="shared" si="44"/>
        <v>6.4586869722552205</v>
      </c>
      <c r="I137" s="76">
        <v>1302.5724588600003</v>
      </c>
      <c r="J137" s="4">
        <f aca="true" t="shared" si="45" ref="J137:J145">(I137-G137)*100/G137</f>
        <v>15.928483331401733</v>
      </c>
      <c r="K137" s="76">
        <v>1505.39044011</v>
      </c>
      <c r="L137" s="4">
        <f aca="true" t="shared" si="46" ref="L137:L145">(K137-I137)/I137*100</f>
        <v>15.570571899509087</v>
      </c>
      <c r="M137" s="76">
        <v>1737.00309268</v>
      </c>
      <c r="N137" s="4">
        <f aca="true" t="shared" si="47" ref="N137:N145">(M137-K137)/K137*100</f>
        <v>15.385553567955155</v>
      </c>
      <c r="O137" s="76">
        <v>1639.9800387099997</v>
      </c>
      <c r="P137" s="4">
        <f aca="true" t="shared" si="48" ref="P137:P145">(O137-M137)/M137*100</f>
        <v>-5.585658101523854</v>
      </c>
    </row>
    <row r="138" spans="1:16" ht="37.5" customHeight="1">
      <c r="A138" s="61" t="s">
        <v>5</v>
      </c>
      <c r="B138" s="76">
        <v>2000.70430237</v>
      </c>
      <c r="C138" s="76">
        <v>2016.6617740999998</v>
      </c>
      <c r="D138" s="4">
        <f aca="true" t="shared" si="49" ref="D138:D145">(C138-B138)/B138*100</f>
        <v>0.797592713280857</v>
      </c>
      <c r="E138" s="76">
        <v>1689.0987727699999</v>
      </c>
      <c r="F138" s="4">
        <f t="shared" si="44"/>
        <v>-16.24283286056659</v>
      </c>
      <c r="G138" s="76">
        <v>2349.25848317</v>
      </c>
      <c r="H138" s="4">
        <f t="shared" si="44"/>
        <v>39.08354686193904</v>
      </c>
      <c r="I138" s="76">
        <v>2723.86236674</v>
      </c>
      <c r="J138" s="4">
        <f t="shared" si="45"/>
        <v>15.94562225713553</v>
      </c>
      <c r="K138" s="76">
        <v>2401.97666775</v>
      </c>
      <c r="L138" s="4">
        <f t="shared" si="46"/>
        <v>-11.817252696774192</v>
      </c>
      <c r="M138" s="76">
        <v>2923.40864009</v>
      </c>
      <c r="N138" s="4">
        <f t="shared" si="47"/>
        <v>21.708452848063676</v>
      </c>
      <c r="O138" s="76">
        <v>3730.4934805700004</v>
      </c>
      <c r="P138" s="4">
        <f t="shared" si="48"/>
        <v>27.607664197611232</v>
      </c>
    </row>
    <row r="139" spans="1:16" ht="37.5" customHeight="1">
      <c r="A139" s="61" t="s">
        <v>6</v>
      </c>
      <c r="B139" s="79">
        <v>0</v>
      </c>
      <c r="C139" s="79">
        <v>2.362E-05</v>
      </c>
      <c r="D139" s="4" t="e">
        <f t="shared" si="49"/>
        <v>#DIV/0!</v>
      </c>
      <c r="E139" s="73">
        <v>0</v>
      </c>
      <c r="F139" s="4">
        <f t="shared" si="44"/>
        <v>-100</v>
      </c>
      <c r="G139" s="73">
        <v>0</v>
      </c>
      <c r="H139" s="4" t="e">
        <f t="shared" si="44"/>
        <v>#DIV/0!</v>
      </c>
      <c r="I139" s="73">
        <v>0</v>
      </c>
      <c r="J139" s="4" t="e">
        <f t="shared" si="45"/>
        <v>#DIV/0!</v>
      </c>
      <c r="K139" s="73">
        <v>0</v>
      </c>
      <c r="L139" s="4" t="e">
        <f t="shared" si="46"/>
        <v>#DIV/0!</v>
      </c>
      <c r="M139" s="73">
        <v>0</v>
      </c>
      <c r="N139" s="4" t="e">
        <f t="shared" si="47"/>
        <v>#DIV/0!</v>
      </c>
      <c r="O139" s="73">
        <v>0</v>
      </c>
      <c r="P139" s="4" t="e">
        <f t="shared" si="48"/>
        <v>#DIV/0!</v>
      </c>
    </row>
    <row r="140" spans="1:16" ht="37.5" customHeight="1">
      <c r="A140" s="61" t="s">
        <v>7</v>
      </c>
      <c r="B140" s="76">
        <v>2972.0148714500006</v>
      </c>
      <c r="C140" s="76">
        <v>3074.98755039</v>
      </c>
      <c r="D140" s="4">
        <f t="shared" si="49"/>
        <v>3.4647430579565186</v>
      </c>
      <c r="E140" s="76">
        <v>2977.63795339</v>
      </c>
      <c r="F140" s="4">
        <f t="shared" si="44"/>
        <v>-3.165853370289356</v>
      </c>
      <c r="G140" s="76">
        <v>3543.7069365709995</v>
      </c>
      <c r="H140" s="4">
        <f t="shared" si="44"/>
        <v>19.010671950111927</v>
      </c>
      <c r="I140" s="76">
        <v>3769.6112517839997</v>
      </c>
      <c r="J140" s="4">
        <f t="shared" si="45"/>
        <v>6.374802410483532</v>
      </c>
      <c r="K140" s="76">
        <v>3730.7162173230004</v>
      </c>
      <c r="L140" s="4">
        <f t="shared" si="46"/>
        <v>-1.0318049226585884</v>
      </c>
      <c r="M140" s="76">
        <v>3923.376580153</v>
      </c>
      <c r="N140" s="4">
        <f t="shared" si="47"/>
        <v>5.164165581273941</v>
      </c>
      <c r="O140" s="76">
        <v>3802.7045184359995</v>
      </c>
      <c r="P140" s="4">
        <f t="shared" si="48"/>
        <v>-3.075719581124036</v>
      </c>
    </row>
    <row r="141" spans="1:16" ht="37.5" customHeight="1">
      <c r="A141" s="61" t="s">
        <v>8</v>
      </c>
      <c r="B141" s="76">
        <v>131.73838389</v>
      </c>
      <c r="C141" s="76">
        <v>130.01233675</v>
      </c>
      <c r="D141" s="4">
        <f t="shared" si="49"/>
        <v>-1.3102082240823758</v>
      </c>
      <c r="E141" s="76">
        <v>45.87649307</v>
      </c>
      <c r="F141" s="4">
        <f t="shared" si="44"/>
        <v>-64.71373854450778</v>
      </c>
      <c r="G141" s="76">
        <v>76.59628697181819</v>
      </c>
      <c r="H141" s="4">
        <f t="shared" si="44"/>
        <v>66.96194902026365</v>
      </c>
      <c r="I141" s="76">
        <v>150.5989384190909</v>
      </c>
      <c r="J141" s="4">
        <f t="shared" si="45"/>
        <v>96.61388870520611</v>
      </c>
      <c r="K141" s="76">
        <v>176.1637538581818</v>
      </c>
      <c r="L141" s="4">
        <f t="shared" si="46"/>
        <v>16.975428716468382</v>
      </c>
      <c r="M141" s="76">
        <v>203.70871585727275</v>
      </c>
      <c r="N141" s="4">
        <f t="shared" si="47"/>
        <v>15.635998550113579</v>
      </c>
      <c r="O141" s="76">
        <v>253.09087420090904</v>
      </c>
      <c r="P141" s="4">
        <f t="shared" si="48"/>
        <v>24.24155399331838</v>
      </c>
    </row>
    <row r="142" spans="1:16" ht="37.5" customHeight="1">
      <c r="A142" s="61" t="s">
        <v>9</v>
      </c>
      <c r="B142" s="79">
        <v>0</v>
      </c>
      <c r="C142" s="79">
        <v>0</v>
      </c>
      <c r="D142" s="4" t="e">
        <f t="shared" si="49"/>
        <v>#DIV/0!</v>
      </c>
      <c r="E142" s="73">
        <v>0</v>
      </c>
      <c r="F142" s="4" t="e">
        <f t="shared" si="44"/>
        <v>#DIV/0!</v>
      </c>
      <c r="G142" s="73">
        <v>0</v>
      </c>
      <c r="H142" s="4" t="e">
        <f t="shared" si="44"/>
        <v>#DIV/0!</v>
      </c>
      <c r="I142" s="73">
        <v>0</v>
      </c>
      <c r="J142" s="4" t="e">
        <f t="shared" si="45"/>
        <v>#DIV/0!</v>
      </c>
      <c r="K142" s="73">
        <v>0</v>
      </c>
      <c r="L142" s="4" t="e">
        <f t="shared" si="46"/>
        <v>#DIV/0!</v>
      </c>
      <c r="M142" s="73">
        <v>0</v>
      </c>
      <c r="N142" s="4" t="e">
        <f t="shared" si="47"/>
        <v>#DIV/0!</v>
      </c>
      <c r="O142" s="73">
        <v>0</v>
      </c>
      <c r="P142" s="4" t="e">
        <f t="shared" si="48"/>
        <v>#DIV/0!</v>
      </c>
    </row>
    <row r="143" spans="1:16" ht="37.5" customHeight="1">
      <c r="A143" s="61" t="s">
        <v>10</v>
      </c>
      <c r="B143" s="76">
        <v>58.65314113000001</v>
      </c>
      <c r="C143" s="76">
        <v>61.153466179999995</v>
      </c>
      <c r="D143" s="4">
        <f t="shared" si="49"/>
        <v>4.2629005059732705</v>
      </c>
      <c r="E143" s="76">
        <v>58.08479468</v>
      </c>
      <c r="F143" s="4">
        <f t="shared" si="44"/>
        <v>-5.017984575015947</v>
      </c>
      <c r="G143" s="76">
        <v>77.63788524</v>
      </c>
      <c r="H143" s="4">
        <f t="shared" si="44"/>
        <v>33.66301054815057</v>
      </c>
      <c r="I143" s="73">
        <v>82.97878358999999</v>
      </c>
      <c r="J143" s="4">
        <f t="shared" si="45"/>
        <v>6.87924243877819</v>
      </c>
      <c r="K143" s="73">
        <v>97.96741598</v>
      </c>
      <c r="L143" s="4">
        <f t="shared" si="46"/>
        <v>18.063210547962683</v>
      </c>
      <c r="M143" s="73">
        <v>105.46342518</v>
      </c>
      <c r="N143" s="4">
        <f t="shared" si="47"/>
        <v>7.651533037811582</v>
      </c>
      <c r="O143" s="73">
        <v>97.71199037999999</v>
      </c>
      <c r="P143" s="4">
        <f t="shared" si="48"/>
        <v>-7.349879625823104</v>
      </c>
    </row>
    <row r="144" spans="1:16" ht="37.5" customHeight="1">
      <c r="A144" s="61" t="s">
        <v>11</v>
      </c>
      <c r="B144" s="76">
        <v>2.4860842</v>
      </c>
      <c r="C144" s="76">
        <v>2.4952</v>
      </c>
      <c r="D144" s="4">
        <f t="shared" si="49"/>
        <v>0.36667301936113056</v>
      </c>
      <c r="E144" s="76">
        <v>2.4701283199999997</v>
      </c>
      <c r="F144" s="4">
        <f t="shared" si="44"/>
        <v>-1.0047964091054973</v>
      </c>
      <c r="G144" s="76">
        <v>2.33126664</v>
      </c>
      <c r="H144" s="4">
        <f t="shared" si="44"/>
        <v>-5.621638312296253</v>
      </c>
      <c r="I144" s="76">
        <v>2.56592977</v>
      </c>
      <c r="J144" s="4">
        <f t="shared" si="45"/>
        <v>10.065906918309436</v>
      </c>
      <c r="K144" s="76">
        <v>2.4105149999999997</v>
      </c>
      <c r="L144" s="4">
        <f t="shared" si="46"/>
        <v>-6.056859849285749</v>
      </c>
      <c r="M144" s="76">
        <v>3.15281152</v>
      </c>
      <c r="N144" s="4">
        <f t="shared" si="47"/>
        <v>30.79410499416102</v>
      </c>
      <c r="O144" s="76">
        <v>2.92471296</v>
      </c>
      <c r="P144" s="4">
        <f t="shared" si="48"/>
        <v>-7.234766764617769</v>
      </c>
    </row>
    <row r="145" spans="1:16" ht="37.5" customHeight="1">
      <c r="A145" s="3" t="s">
        <v>3</v>
      </c>
      <c r="B145" s="76">
        <f>SUM(B137:B144)</f>
        <v>6332.0154399699995</v>
      </c>
      <c r="C145" s="76">
        <f>SUM(C137:C144)</f>
        <v>6405.614248559999</v>
      </c>
      <c r="D145" s="4">
        <f t="shared" si="49"/>
        <v>1.1623283184910957</v>
      </c>
      <c r="E145" s="76">
        <f>SUM(E137:E144)</f>
        <v>5828.6010517800005</v>
      </c>
      <c r="F145" s="4">
        <f t="shared" si="44"/>
        <v>-9.007929206940819</v>
      </c>
      <c r="G145" s="76">
        <f>SUM(G137:G144)</f>
        <v>7173.130875972817</v>
      </c>
      <c r="H145" s="4">
        <f t="shared" si="44"/>
        <v>23.067796410293166</v>
      </c>
      <c r="I145" s="76">
        <f>SUM(I137:I144)</f>
        <v>8032.189729163091</v>
      </c>
      <c r="J145" s="4">
        <f t="shared" si="45"/>
        <v>11.976065515098648</v>
      </c>
      <c r="K145" s="76">
        <f>SUM(K137:K144)</f>
        <v>7914.625010021182</v>
      </c>
      <c r="L145" s="4">
        <f t="shared" si="46"/>
        <v>-1.4636695982797572</v>
      </c>
      <c r="M145" s="76">
        <f>SUM(M137:M144)</f>
        <v>8896.113265480271</v>
      </c>
      <c r="N145" s="4">
        <f t="shared" si="47"/>
        <v>12.400944507369184</v>
      </c>
      <c r="O145" s="76">
        <f>SUM(O137:O144)</f>
        <v>9526.905615256908</v>
      </c>
      <c r="P145" s="4">
        <f t="shared" si="48"/>
        <v>7.090651062462418</v>
      </c>
    </row>
    <row r="146" ht="37.5" customHeight="1">
      <c r="A146" s="17"/>
    </row>
    <row r="147" ht="37.5" customHeight="1">
      <c r="A147" s="17"/>
    </row>
    <row r="148" ht="37.5" customHeight="1">
      <c r="A148" s="17"/>
    </row>
    <row r="149" ht="37.5" customHeight="1">
      <c r="A149" s="17"/>
    </row>
    <row r="150" spans="1:16" ht="37.5" customHeight="1">
      <c r="A150" s="241" t="s">
        <v>245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</row>
    <row r="151" spans="1:16" ht="37.5" customHeight="1">
      <c r="A151" s="241" t="s">
        <v>325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</row>
    <row r="152" spans="1:16" ht="37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7.5" customHeight="1">
      <c r="A153" s="17"/>
      <c r="B153" s="17"/>
      <c r="C153" s="17"/>
      <c r="D153" s="17"/>
      <c r="E153" s="17"/>
      <c r="F153" s="17" t="s">
        <v>61</v>
      </c>
      <c r="G153" s="17"/>
      <c r="H153" s="17"/>
      <c r="I153" s="17"/>
      <c r="J153" s="17" t="s">
        <v>61</v>
      </c>
      <c r="K153" s="17"/>
      <c r="L153" s="17" t="s">
        <v>61</v>
      </c>
      <c r="M153" s="17"/>
      <c r="N153" s="17"/>
      <c r="O153" s="17"/>
      <c r="P153" s="17" t="s">
        <v>0</v>
      </c>
    </row>
    <row r="154" spans="1:16" ht="37.5" customHeight="1">
      <c r="A154" s="3" t="s">
        <v>1</v>
      </c>
      <c r="B154" s="3">
        <v>2550</v>
      </c>
      <c r="C154" s="3">
        <v>2551</v>
      </c>
      <c r="D154" s="4" t="s">
        <v>2</v>
      </c>
      <c r="E154" s="3">
        <v>2552</v>
      </c>
      <c r="F154" s="4" t="s">
        <v>2</v>
      </c>
      <c r="G154" s="4">
        <v>2553</v>
      </c>
      <c r="H154" s="4" t="s">
        <v>2</v>
      </c>
      <c r="I154" s="3">
        <v>2554</v>
      </c>
      <c r="J154" s="4" t="s">
        <v>2</v>
      </c>
      <c r="K154" s="3">
        <v>2555</v>
      </c>
      <c r="L154" s="4" t="s">
        <v>2</v>
      </c>
      <c r="M154" s="3">
        <v>2556</v>
      </c>
      <c r="N154" s="4" t="s">
        <v>2</v>
      </c>
      <c r="O154" s="3">
        <v>2557</v>
      </c>
      <c r="P154" s="4" t="s">
        <v>2</v>
      </c>
    </row>
    <row r="155" spans="1:16" ht="37.5" customHeight="1">
      <c r="A155" s="5" t="s">
        <v>4</v>
      </c>
      <c r="B155" s="76">
        <v>1358.62525937</v>
      </c>
      <c r="C155" s="76">
        <v>1437.1198364799998</v>
      </c>
      <c r="D155" s="4">
        <f>(C155-B155)/B155*100</f>
        <v>5.777500202402973</v>
      </c>
      <c r="E155" s="76">
        <v>1389.86455054</v>
      </c>
      <c r="F155" s="4">
        <f aca="true" t="shared" si="50" ref="F155:H163">(E155-C155)/C155*100</f>
        <v>-3.2881938402398108</v>
      </c>
      <c r="G155" s="11">
        <v>1408.5610115300003</v>
      </c>
      <c r="H155" s="4">
        <f t="shared" si="50"/>
        <v>1.3452002198873445</v>
      </c>
      <c r="I155" s="76">
        <v>1614.6693492099996</v>
      </c>
      <c r="J155" s="4">
        <f aca="true" t="shared" si="51" ref="J155:J163">(I155-G155)*100/G155</f>
        <v>14.63254598081778</v>
      </c>
      <c r="K155" s="76">
        <v>1625.43406088</v>
      </c>
      <c r="L155" s="4">
        <f aca="true" t="shared" si="52" ref="L155:L163">(K155-I155)/I155*100</f>
        <v>0.6666821089573071</v>
      </c>
      <c r="M155" s="76">
        <v>1837.57234935</v>
      </c>
      <c r="N155" s="4">
        <f aca="true" t="shared" si="53" ref="N155:N163">(M155-K155)/K155*100</f>
        <v>13.051177748493195</v>
      </c>
      <c r="O155" s="76">
        <v>1575.18867542</v>
      </c>
      <c r="P155" s="4">
        <f aca="true" t="shared" si="54" ref="P155:P163">(O155-M155)/M155*100</f>
        <v>-14.278821403838185</v>
      </c>
    </row>
    <row r="156" spans="1:16" ht="37.5" customHeight="1">
      <c r="A156" s="5" t="s">
        <v>5</v>
      </c>
      <c r="B156" s="76">
        <v>4059.9797720700003</v>
      </c>
      <c r="C156" s="76">
        <v>4695.320187709999</v>
      </c>
      <c r="D156" s="4">
        <f aca="true" t="shared" si="55" ref="D156:D163">(C156-B156)/B156*100</f>
        <v>15.648856676841701</v>
      </c>
      <c r="E156" s="76">
        <v>3964.29629929</v>
      </c>
      <c r="F156" s="4">
        <f t="shared" si="50"/>
        <v>-15.569202081967786</v>
      </c>
      <c r="G156" s="11">
        <v>4443.61000033</v>
      </c>
      <c r="H156" s="4">
        <f t="shared" si="50"/>
        <v>12.090763778828642</v>
      </c>
      <c r="I156" s="76">
        <v>5078.22338329</v>
      </c>
      <c r="J156" s="4">
        <f t="shared" si="51"/>
        <v>14.2814824638722</v>
      </c>
      <c r="K156" s="76">
        <v>4066.8467579099997</v>
      </c>
      <c r="L156" s="4">
        <f t="shared" si="52"/>
        <v>-19.91595384929218</v>
      </c>
      <c r="M156" s="76">
        <v>4586.41599536</v>
      </c>
      <c r="N156" s="4">
        <f t="shared" si="53"/>
        <v>12.77572695453647</v>
      </c>
      <c r="O156" s="76">
        <v>4605.28734021</v>
      </c>
      <c r="P156" s="4">
        <f t="shared" si="54"/>
        <v>0.4114616918546434</v>
      </c>
    </row>
    <row r="157" spans="1:16" ht="37.5" customHeight="1">
      <c r="A157" s="5" t="s">
        <v>6</v>
      </c>
      <c r="B157" s="78">
        <v>0.0045454499999999995</v>
      </c>
      <c r="C157" s="78">
        <v>0.02727323</v>
      </c>
      <c r="D157" s="4">
        <f t="shared" si="55"/>
        <v>500.01166001166</v>
      </c>
      <c r="E157" s="73">
        <v>0</v>
      </c>
      <c r="F157" s="4">
        <f t="shared" si="50"/>
        <v>-100</v>
      </c>
      <c r="G157" s="11">
        <v>0.00090074</v>
      </c>
      <c r="H157" s="4" t="e">
        <f t="shared" si="50"/>
        <v>#DIV/0!</v>
      </c>
      <c r="I157" s="73">
        <v>0</v>
      </c>
      <c r="J157" s="4">
        <f t="shared" si="51"/>
        <v>-100</v>
      </c>
      <c r="K157" s="73">
        <v>0</v>
      </c>
      <c r="L157" s="4" t="e">
        <f t="shared" si="52"/>
        <v>#DIV/0!</v>
      </c>
      <c r="M157" s="73">
        <v>0</v>
      </c>
      <c r="N157" s="4" t="e">
        <f t="shared" si="53"/>
        <v>#DIV/0!</v>
      </c>
      <c r="O157" s="73">
        <v>0</v>
      </c>
      <c r="P157" s="4" t="e">
        <f t="shared" si="54"/>
        <v>#DIV/0!</v>
      </c>
    </row>
    <row r="158" spans="1:16" ht="37.5" customHeight="1">
      <c r="A158" s="5" t="s">
        <v>7</v>
      </c>
      <c r="B158" s="76">
        <v>3056.6050002800002</v>
      </c>
      <c r="C158" s="76">
        <v>3383.1274682499993</v>
      </c>
      <c r="D158" s="4">
        <f t="shared" si="55"/>
        <v>10.682520899497579</v>
      </c>
      <c r="E158" s="76">
        <v>3496.75574419</v>
      </c>
      <c r="F158" s="4">
        <f t="shared" si="50"/>
        <v>3.3586755747863495</v>
      </c>
      <c r="G158" s="11">
        <v>3994.6270227259997</v>
      </c>
      <c r="H158" s="4">
        <f t="shared" si="50"/>
        <v>14.238091389804191</v>
      </c>
      <c r="I158" s="76">
        <v>4491.021250002</v>
      </c>
      <c r="J158" s="4">
        <f t="shared" si="51"/>
        <v>12.426547571323752</v>
      </c>
      <c r="K158" s="76">
        <v>3861.875590941</v>
      </c>
      <c r="L158" s="4">
        <f t="shared" si="52"/>
        <v>-14.008966425191586</v>
      </c>
      <c r="M158" s="76">
        <v>4830.1436998849995</v>
      </c>
      <c r="N158" s="4">
        <f t="shared" si="53"/>
        <v>25.07248320518961</v>
      </c>
      <c r="O158" s="76">
        <v>4732.612598936999</v>
      </c>
      <c r="P158" s="4">
        <f t="shared" si="54"/>
        <v>-2.019217377535212</v>
      </c>
    </row>
    <row r="159" spans="1:16" ht="37.5" customHeight="1">
      <c r="A159" s="5" t="s">
        <v>8</v>
      </c>
      <c r="B159" s="76">
        <v>179.91642837999999</v>
      </c>
      <c r="C159" s="76">
        <v>88.13689989000001</v>
      </c>
      <c r="D159" s="4">
        <f t="shared" si="55"/>
        <v>-51.01231128052031</v>
      </c>
      <c r="E159" s="76">
        <v>44.22940294000001</v>
      </c>
      <c r="F159" s="4">
        <f t="shared" si="50"/>
        <v>-49.81738296309391</v>
      </c>
      <c r="G159" s="11">
        <v>119.71140022818183</v>
      </c>
      <c r="H159" s="4">
        <f t="shared" si="50"/>
        <v>170.6602220938364</v>
      </c>
      <c r="I159" s="76">
        <v>276.1523876754546</v>
      </c>
      <c r="J159" s="4">
        <f t="shared" si="51"/>
        <v>130.68177896932175</v>
      </c>
      <c r="K159" s="76">
        <v>216.40228025272728</v>
      </c>
      <c r="L159" s="4">
        <f t="shared" si="52"/>
        <v>-21.63664342201815</v>
      </c>
      <c r="M159" s="76">
        <v>303.6241135172727</v>
      </c>
      <c r="N159" s="4">
        <f t="shared" si="53"/>
        <v>40.30541321592482</v>
      </c>
      <c r="O159" s="76">
        <v>326.60388579000005</v>
      </c>
      <c r="P159" s="4">
        <f t="shared" si="54"/>
        <v>7.568493821693802</v>
      </c>
    </row>
    <row r="160" spans="1:16" ht="37.5" customHeight="1">
      <c r="A160" s="5" t="s">
        <v>9</v>
      </c>
      <c r="B160" s="78">
        <v>0</v>
      </c>
      <c r="C160" s="78">
        <v>0</v>
      </c>
      <c r="D160" s="4" t="e">
        <f t="shared" si="55"/>
        <v>#DIV/0!</v>
      </c>
      <c r="E160" s="73">
        <v>0</v>
      </c>
      <c r="F160" s="4" t="e">
        <f t="shared" si="50"/>
        <v>#DIV/0!</v>
      </c>
      <c r="G160" s="11">
        <v>0</v>
      </c>
      <c r="H160" s="4" t="e">
        <f t="shared" si="50"/>
        <v>#DIV/0!</v>
      </c>
      <c r="I160" s="73">
        <v>0</v>
      </c>
      <c r="J160" s="4" t="e">
        <f t="shared" si="51"/>
        <v>#DIV/0!</v>
      </c>
      <c r="K160" s="73">
        <v>0</v>
      </c>
      <c r="L160" s="4" t="e">
        <f t="shared" si="52"/>
        <v>#DIV/0!</v>
      </c>
      <c r="M160" s="73">
        <v>0</v>
      </c>
      <c r="N160" s="4" t="e">
        <f t="shared" si="53"/>
        <v>#DIV/0!</v>
      </c>
      <c r="O160" s="73">
        <v>0</v>
      </c>
      <c r="P160" s="4" t="e">
        <f t="shared" si="54"/>
        <v>#DIV/0!</v>
      </c>
    </row>
    <row r="161" spans="1:16" ht="37.5" customHeight="1">
      <c r="A161" s="5" t="s">
        <v>10</v>
      </c>
      <c r="B161" s="76">
        <v>47.641179349999994</v>
      </c>
      <c r="C161" s="76">
        <v>55.56014386</v>
      </c>
      <c r="D161" s="4">
        <f t="shared" si="55"/>
        <v>16.62210007821732</v>
      </c>
      <c r="E161" s="76">
        <v>51.42522643</v>
      </c>
      <c r="F161" s="4">
        <f t="shared" si="50"/>
        <v>-7.442236723538956</v>
      </c>
      <c r="G161" s="11">
        <v>60.02243088000001</v>
      </c>
      <c r="H161" s="4">
        <f t="shared" si="50"/>
        <v>16.717873788465507</v>
      </c>
      <c r="I161" s="73">
        <v>66.81515213</v>
      </c>
      <c r="J161" s="4">
        <f t="shared" si="51"/>
        <v>11.316971256263109</v>
      </c>
      <c r="K161" s="73">
        <v>50.08436363999999</v>
      </c>
      <c r="L161" s="4">
        <f t="shared" si="52"/>
        <v>-25.040410680271258</v>
      </c>
      <c r="M161" s="73">
        <v>79.44486454</v>
      </c>
      <c r="N161" s="4">
        <f t="shared" si="53"/>
        <v>58.622090341487684</v>
      </c>
      <c r="O161" s="73">
        <v>74.82656908</v>
      </c>
      <c r="P161" s="4">
        <f t="shared" si="54"/>
        <v>-5.813208300801766</v>
      </c>
    </row>
    <row r="162" spans="1:16" ht="37.5" customHeight="1">
      <c r="A162" s="5" t="s">
        <v>11</v>
      </c>
      <c r="B162" s="76">
        <v>1.6917552</v>
      </c>
      <c r="C162" s="76">
        <v>1.7921</v>
      </c>
      <c r="D162" s="4">
        <f t="shared" si="55"/>
        <v>5.931401895498829</v>
      </c>
      <c r="E162" s="76">
        <v>1.6560010999999997</v>
      </c>
      <c r="F162" s="4">
        <f t="shared" si="50"/>
        <v>-7.59438089392335</v>
      </c>
      <c r="G162" s="11">
        <v>1.9525020000000002</v>
      </c>
      <c r="H162" s="4">
        <f t="shared" si="50"/>
        <v>17.904631826633484</v>
      </c>
      <c r="I162" s="76">
        <v>2.1731037399999997</v>
      </c>
      <c r="J162" s="4">
        <f t="shared" si="51"/>
        <v>11.29841301058844</v>
      </c>
      <c r="K162" s="76">
        <v>2.1405000000000003</v>
      </c>
      <c r="L162" s="4">
        <f t="shared" si="52"/>
        <v>-1.5003305824690836</v>
      </c>
      <c r="M162" s="76">
        <v>2.2592</v>
      </c>
      <c r="N162" s="4">
        <f t="shared" si="53"/>
        <v>5.5454333099742845</v>
      </c>
      <c r="O162" s="76">
        <v>2.318</v>
      </c>
      <c r="P162" s="4">
        <f t="shared" si="54"/>
        <v>2.60269121813032</v>
      </c>
    </row>
    <row r="163" spans="1:16" ht="37.5" customHeight="1">
      <c r="A163" s="3" t="s">
        <v>3</v>
      </c>
      <c r="B163" s="76">
        <f>SUM(B155:B162)</f>
        <v>8704.463940099999</v>
      </c>
      <c r="C163" s="76">
        <f>SUM(C155:C162)</f>
        <v>9661.083909419998</v>
      </c>
      <c r="D163" s="4">
        <f t="shared" si="55"/>
        <v>10.989992903675695</v>
      </c>
      <c r="E163" s="76">
        <f>SUM(E155:E162)</f>
        <v>8948.22722449</v>
      </c>
      <c r="F163" s="4">
        <f t="shared" si="50"/>
        <v>-7.378640860731276</v>
      </c>
      <c r="G163" s="11">
        <v>10028.485268434182</v>
      </c>
      <c r="H163" s="4">
        <f t="shared" si="50"/>
        <v>12.07231350795019</v>
      </c>
      <c r="I163" s="76">
        <f>SUM(I155:I162)</f>
        <v>11529.054626047455</v>
      </c>
      <c r="J163" s="4">
        <f t="shared" si="51"/>
        <v>14.9630708671078</v>
      </c>
      <c r="K163" s="76">
        <f>SUM(K155:K162)</f>
        <v>9822.783553623727</v>
      </c>
      <c r="L163" s="4">
        <f t="shared" si="52"/>
        <v>-14.799748355504969</v>
      </c>
      <c r="M163" s="76">
        <f>SUM(M155:M162)</f>
        <v>11639.460222652275</v>
      </c>
      <c r="N163" s="4">
        <f t="shared" si="53"/>
        <v>18.494520001495466</v>
      </c>
      <c r="O163" s="76">
        <f>SUM(O155:O162)</f>
        <v>11316.837069436999</v>
      </c>
      <c r="P163" s="4">
        <f t="shared" si="54"/>
        <v>-2.771805109891601</v>
      </c>
    </row>
    <row r="164" spans="1:16" ht="37.5" customHeight="1">
      <c r="A164" s="19"/>
      <c r="B164" s="77"/>
      <c r="C164" s="77"/>
      <c r="D164" s="13"/>
      <c r="E164" s="77"/>
      <c r="F164" s="13"/>
      <c r="G164" s="13"/>
      <c r="H164" s="13"/>
      <c r="I164" s="77"/>
      <c r="J164" s="13"/>
      <c r="K164" s="77"/>
      <c r="L164" s="13"/>
      <c r="M164" s="13"/>
      <c r="N164" s="13"/>
      <c r="O164" s="77"/>
      <c r="P164" s="13"/>
    </row>
    <row r="165" spans="1:16" ht="37.5" customHeight="1">
      <c r="A165" s="19"/>
      <c r="B165" s="77"/>
      <c r="C165" s="77"/>
      <c r="D165" s="13"/>
      <c r="E165" s="77"/>
      <c r="F165" s="13"/>
      <c r="G165" s="13"/>
      <c r="H165" s="13"/>
      <c r="I165" s="77"/>
      <c r="J165" s="13"/>
      <c r="K165" s="77"/>
      <c r="L165" s="13"/>
      <c r="M165" s="13"/>
      <c r="N165" s="13"/>
      <c r="O165" s="77"/>
      <c r="P165" s="13"/>
    </row>
    <row r="166" spans="1:16" ht="37.5" customHeight="1">
      <c r="A166" s="246" t="s">
        <v>246</v>
      </c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</row>
    <row r="167" spans="1:16" ht="37.5" customHeight="1">
      <c r="A167" s="246" t="s">
        <v>325</v>
      </c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</row>
    <row r="168" spans="1:16" ht="37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37.5" customHeight="1">
      <c r="A169" s="17"/>
      <c r="B169" s="17"/>
      <c r="C169" s="17"/>
      <c r="D169" s="17"/>
      <c r="E169" s="17"/>
      <c r="F169" s="17" t="s">
        <v>61</v>
      </c>
      <c r="G169" s="17"/>
      <c r="H169" s="17"/>
      <c r="I169" s="17"/>
      <c r="J169" s="17" t="s">
        <v>61</v>
      </c>
      <c r="K169" s="17"/>
      <c r="L169" s="17" t="s">
        <v>61</v>
      </c>
      <c r="M169" s="17"/>
      <c r="N169" s="17"/>
      <c r="O169" s="17"/>
      <c r="P169" s="17" t="s">
        <v>0</v>
      </c>
    </row>
    <row r="170" spans="1:16" ht="37.5" customHeight="1">
      <c r="A170" s="3" t="s">
        <v>1</v>
      </c>
      <c r="B170" s="3">
        <v>2550</v>
      </c>
      <c r="C170" s="3">
        <v>2551</v>
      </c>
      <c r="D170" s="4" t="s">
        <v>2</v>
      </c>
      <c r="E170" s="3">
        <v>2552</v>
      </c>
      <c r="F170" s="4" t="s">
        <v>2</v>
      </c>
      <c r="G170" s="3">
        <v>2553</v>
      </c>
      <c r="H170" s="4" t="s">
        <v>2</v>
      </c>
      <c r="I170" s="3">
        <v>2554</v>
      </c>
      <c r="J170" s="4" t="s">
        <v>2</v>
      </c>
      <c r="K170" s="3">
        <v>2555</v>
      </c>
      <c r="L170" s="4" t="s">
        <v>2</v>
      </c>
      <c r="M170" s="3">
        <v>2556</v>
      </c>
      <c r="N170" s="4" t="s">
        <v>2</v>
      </c>
      <c r="O170" s="3">
        <v>2557</v>
      </c>
      <c r="P170" s="4" t="s">
        <v>2</v>
      </c>
    </row>
    <row r="171" spans="1:16" ht="37.5" customHeight="1">
      <c r="A171" s="5" t="s">
        <v>4</v>
      </c>
      <c r="B171" s="76">
        <v>3576.9389530900003</v>
      </c>
      <c r="C171" s="76">
        <v>3804.7152451999996</v>
      </c>
      <c r="D171" s="4">
        <f>(C171-B171)/B171*100</f>
        <v>6.3679110853494105</v>
      </c>
      <c r="E171" s="76">
        <v>3757.7694842199994</v>
      </c>
      <c r="F171" s="4">
        <f aca="true" t="shared" si="56" ref="F171:H179">(E171-C171)/C171*100</f>
        <v>-1.2338836931154462</v>
      </c>
      <c r="G171" s="76">
        <v>3893.36549995</v>
      </c>
      <c r="H171" s="4">
        <f t="shared" si="56"/>
        <v>3.6084176078231742</v>
      </c>
      <c r="I171" s="76">
        <v>4269.2829722999995</v>
      </c>
      <c r="J171" s="4">
        <f aca="true" t="shared" si="57" ref="J171:J179">(I171-G171)*100/G171</f>
        <v>9.655334757418158</v>
      </c>
      <c r="K171" s="76">
        <v>4131.45626657</v>
      </c>
      <c r="L171" s="4">
        <f aca="true" t="shared" si="58" ref="L171:L179">(K171-I171)/I171*100</f>
        <v>-3.2283338121236858</v>
      </c>
      <c r="M171" s="76">
        <v>4984.6381769399995</v>
      </c>
      <c r="N171" s="4">
        <f aca="true" t="shared" si="59" ref="N171:N179">(M171-K171)/K171*100</f>
        <v>20.650875994345817</v>
      </c>
      <c r="O171" s="76">
        <v>4519.672650740001</v>
      </c>
      <c r="P171" s="4">
        <f aca="true" t="shared" si="60" ref="P171:P179">(O171-M171)/M171*100</f>
        <v>-9.327969447231467</v>
      </c>
    </row>
    <row r="172" spans="1:16" ht="37.5" customHeight="1">
      <c r="A172" s="5" t="s">
        <v>5</v>
      </c>
      <c r="B172" s="76">
        <v>9416.296986869998</v>
      </c>
      <c r="C172" s="76">
        <v>11417.34144671</v>
      </c>
      <c r="D172" s="4">
        <f aca="true" t="shared" si="61" ref="D172:D179">(C172-B172)/B172*100</f>
        <v>21.250863929103335</v>
      </c>
      <c r="E172" s="76">
        <v>10342.71132338</v>
      </c>
      <c r="F172" s="4">
        <f t="shared" si="56"/>
        <v>-9.412262288430233</v>
      </c>
      <c r="G172" s="76">
        <v>12099.70085761</v>
      </c>
      <c r="H172" s="4">
        <f t="shared" si="56"/>
        <v>16.98770737474104</v>
      </c>
      <c r="I172" s="76">
        <v>16371.034528629998</v>
      </c>
      <c r="J172" s="4">
        <f t="shared" si="57"/>
        <v>35.301151006006734</v>
      </c>
      <c r="K172" s="76">
        <v>15284.05021045</v>
      </c>
      <c r="L172" s="4">
        <f t="shared" si="58"/>
        <v>-6.639680078122483</v>
      </c>
      <c r="M172" s="76">
        <v>15303.645466229998</v>
      </c>
      <c r="N172" s="4">
        <f t="shared" si="59"/>
        <v>0.1282072193573504</v>
      </c>
      <c r="O172" s="76">
        <v>12483.23137357</v>
      </c>
      <c r="P172" s="4">
        <f t="shared" si="60"/>
        <v>-18.429687873282894</v>
      </c>
    </row>
    <row r="173" spans="1:16" ht="37.5" customHeight="1">
      <c r="A173" s="5" t="s">
        <v>6</v>
      </c>
      <c r="B173" s="78">
        <v>0.02363134</v>
      </c>
      <c r="C173" s="78">
        <v>0.010909079999999998</v>
      </c>
      <c r="D173" s="4">
        <f t="shared" si="61"/>
        <v>-53.83638845702361</v>
      </c>
      <c r="E173" s="73">
        <v>0</v>
      </c>
      <c r="F173" s="4">
        <f t="shared" si="56"/>
        <v>-100</v>
      </c>
      <c r="G173" s="73">
        <v>0.005454560000000001</v>
      </c>
      <c r="H173" s="4" t="e">
        <f t="shared" si="56"/>
        <v>#DIV/0!</v>
      </c>
      <c r="I173" s="73">
        <v>4.42681818</v>
      </c>
      <c r="J173" s="4">
        <f t="shared" si="57"/>
        <v>81058.11687835497</v>
      </c>
      <c r="K173" s="73">
        <v>0</v>
      </c>
      <c r="L173" s="4">
        <f t="shared" si="58"/>
        <v>-100</v>
      </c>
      <c r="M173" s="73">
        <v>0</v>
      </c>
      <c r="N173" s="4" t="e">
        <f t="shared" si="59"/>
        <v>#DIV/0!</v>
      </c>
      <c r="O173" s="73">
        <v>0</v>
      </c>
      <c r="P173" s="4" t="e">
        <f t="shared" si="60"/>
        <v>#DIV/0!</v>
      </c>
    </row>
    <row r="174" spans="1:16" ht="37.5" customHeight="1">
      <c r="A174" s="5" t="s">
        <v>7</v>
      </c>
      <c r="B174" s="76">
        <v>4477.38278105</v>
      </c>
      <c r="C174" s="76">
        <v>5300.428892939999</v>
      </c>
      <c r="D174" s="4">
        <f t="shared" si="61"/>
        <v>18.382303951617583</v>
      </c>
      <c r="E174" s="76">
        <v>4904.47641297</v>
      </c>
      <c r="F174" s="4">
        <f t="shared" si="56"/>
        <v>-7.470196996650504</v>
      </c>
      <c r="G174" s="76">
        <v>5812.588579402</v>
      </c>
      <c r="H174" s="4">
        <f t="shared" si="56"/>
        <v>18.515986008832186</v>
      </c>
      <c r="I174" s="76">
        <v>6943.027284041</v>
      </c>
      <c r="J174" s="4">
        <f t="shared" si="57"/>
        <v>19.448111442893484</v>
      </c>
      <c r="K174" s="76">
        <v>6286.877698639</v>
      </c>
      <c r="L174" s="4">
        <f t="shared" si="58"/>
        <v>-9.450482600150544</v>
      </c>
      <c r="M174" s="76">
        <v>7296.741246160999</v>
      </c>
      <c r="N174" s="4">
        <f t="shared" si="59"/>
        <v>16.063037901001586</v>
      </c>
      <c r="O174" s="76">
        <v>7707.541746656</v>
      </c>
      <c r="P174" s="4">
        <f t="shared" si="60"/>
        <v>5.629917337566733</v>
      </c>
    </row>
    <row r="175" spans="1:16" ht="37.5" customHeight="1">
      <c r="A175" s="5" t="s">
        <v>8</v>
      </c>
      <c r="B175" s="76">
        <v>693.7564514700001</v>
      </c>
      <c r="C175" s="76">
        <v>361.2785114600001</v>
      </c>
      <c r="D175" s="4">
        <f t="shared" si="61"/>
        <v>-47.924302441514264</v>
      </c>
      <c r="E175" s="76">
        <v>132.11107121</v>
      </c>
      <c r="F175" s="4">
        <f t="shared" si="56"/>
        <v>-63.432347338868226</v>
      </c>
      <c r="G175" s="76">
        <v>308.8850135727273</v>
      </c>
      <c r="H175" s="4">
        <f t="shared" si="56"/>
        <v>133.80706154575984</v>
      </c>
      <c r="I175" s="76">
        <v>728.9992771345453</v>
      </c>
      <c r="J175" s="4">
        <f t="shared" si="57"/>
        <v>136.00992120095256</v>
      </c>
      <c r="K175" s="76">
        <v>630.0126828763638</v>
      </c>
      <c r="L175" s="4">
        <f t="shared" si="58"/>
        <v>-13.578421455678946</v>
      </c>
      <c r="M175" s="76">
        <v>827.7069639645455</v>
      </c>
      <c r="N175" s="4">
        <f t="shared" si="59"/>
        <v>31.379412900958698</v>
      </c>
      <c r="O175" s="76">
        <v>909.4170133263638</v>
      </c>
      <c r="P175" s="4">
        <f t="shared" si="60"/>
        <v>9.871857181247336</v>
      </c>
    </row>
    <row r="176" spans="1:16" ht="37.5" customHeight="1">
      <c r="A176" s="5" t="s">
        <v>9</v>
      </c>
      <c r="B176" s="78">
        <v>0</v>
      </c>
      <c r="C176" s="78">
        <v>0</v>
      </c>
      <c r="D176" s="4" t="e">
        <f t="shared" si="61"/>
        <v>#DIV/0!</v>
      </c>
      <c r="E176" s="73">
        <v>0</v>
      </c>
      <c r="F176" s="4" t="e">
        <f t="shared" si="56"/>
        <v>#DIV/0!</v>
      </c>
      <c r="G176" s="73">
        <v>0</v>
      </c>
      <c r="H176" s="4" t="e">
        <f t="shared" si="56"/>
        <v>#DIV/0!</v>
      </c>
      <c r="I176" s="73">
        <v>0</v>
      </c>
      <c r="J176" s="4" t="e">
        <f t="shared" si="57"/>
        <v>#DIV/0!</v>
      </c>
      <c r="K176" s="73">
        <v>0</v>
      </c>
      <c r="L176" s="4" t="e">
        <f t="shared" si="58"/>
        <v>#DIV/0!</v>
      </c>
      <c r="M176" s="73">
        <v>0</v>
      </c>
      <c r="N176" s="4" t="e">
        <f t="shared" si="59"/>
        <v>#DIV/0!</v>
      </c>
      <c r="O176" s="73">
        <v>0</v>
      </c>
      <c r="P176" s="4" t="e">
        <f t="shared" si="60"/>
        <v>#DIV/0!</v>
      </c>
    </row>
    <row r="177" spans="1:16" ht="37.5" customHeight="1">
      <c r="A177" s="5" t="s">
        <v>10</v>
      </c>
      <c r="B177" s="76">
        <v>94.27642630999999</v>
      </c>
      <c r="C177" s="76">
        <v>94.50859042999998</v>
      </c>
      <c r="D177" s="4">
        <f t="shared" si="61"/>
        <v>0.24625893140729627</v>
      </c>
      <c r="E177" s="76">
        <v>105.91099372</v>
      </c>
      <c r="F177" s="4">
        <f t="shared" si="56"/>
        <v>12.064938476090667</v>
      </c>
      <c r="G177" s="76">
        <v>130.82182297</v>
      </c>
      <c r="H177" s="4">
        <f t="shared" si="56"/>
        <v>23.52053207607276</v>
      </c>
      <c r="I177" s="73">
        <v>121.31249650000001</v>
      </c>
      <c r="J177" s="4">
        <f t="shared" si="57"/>
        <v>-7.268914508384939</v>
      </c>
      <c r="K177" s="73">
        <v>96.32010226</v>
      </c>
      <c r="L177" s="4">
        <f t="shared" si="58"/>
        <v>-20.601665088971284</v>
      </c>
      <c r="M177" s="73">
        <v>141.65300660000003</v>
      </c>
      <c r="N177" s="4">
        <f t="shared" si="59"/>
        <v>47.064842412263474</v>
      </c>
      <c r="O177" s="73">
        <v>182.80087271</v>
      </c>
      <c r="P177" s="4">
        <f t="shared" si="60"/>
        <v>29.04835350667379</v>
      </c>
    </row>
    <row r="178" spans="1:16" ht="37.5" customHeight="1">
      <c r="A178" s="5" t="s">
        <v>11</v>
      </c>
      <c r="B178" s="76">
        <v>5.140335609999999</v>
      </c>
      <c r="C178" s="76">
        <v>5.310268679999999</v>
      </c>
      <c r="D178" s="4">
        <f t="shared" si="61"/>
        <v>3.3058750029747554</v>
      </c>
      <c r="E178" s="76">
        <v>4.74144622</v>
      </c>
      <c r="F178" s="4">
        <f t="shared" si="56"/>
        <v>-10.711745380084968</v>
      </c>
      <c r="G178" s="76">
        <v>5.6902513699999995</v>
      </c>
      <c r="H178" s="4">
        <f t="shared" si="56"/>
        <v>20.01088077299755</v>
      </c>
      <c r="I178" s="76">
        <v>6.110991500000001</v>
      </c>
      <c r="J178" s="4">
        <f t="shared" si="57"/>
        <v>7.394051732375425</v>
      </c>
      <c r="K178" s="76">
        <v>6.163617960000001</v>
      </c>
      <c r="L178" s="4">
        <f t="shared" si="58"/>
        <v>0.8611771101301634</v>
      </c>
      <c r="M178" s="76">
        <v>6.61427733</v>
      </c>
      <c r="N178" s="4">
        <f t="shared" si="59"/>
        <v>7.311604530401482</v>
      </c>
      <c r="O178" s="76">
        <v>7.4800894200000005</v>
      </c>
      <c r="P178" s="4">
        <f t="shared" si="60"/>
        <v>13.090048191251158</v>
      </c>
    </row>
    <row r="179" spans="1:16" ht="37.5" customHeight="1">
      <c r="A179" s="3" t="s">
        <v>3</v>
      </c>
      <c r="B179" s="76">
        <f>SUM(B171:B178)</f>
        <v>18263.81556574</v>
      </c>
      <c r="C179" s="76">
        <f>SUM(C171:C178)</f>
        <v>20983.5938645</v>
      </c>
      <c r="D179" s="4">
        <f t="shared" si="61"/>
        <v>14.89162157255831</v>
      </c>
      <c r="E179" s="76">
        <f>SUM(E171:E178)</f>
        <v>19247.72073172</v>
      </c>
      <c r="F179" s="4">
        <f t="shared" si="56"/>
        <v>-8.272525402413285</v>
      </c>
      <c r="G179" s="76">
        <f>SUM(G171:G178)</f>
        <v>22251.057479434723</v>
      </c>
      <c r="H179" s="4">
        <f t="shared" si="56"/>
        <v>15.60359685999216</v>
      </c>
      <c r="I179" s="76">
        <f>SUM(I171:I178)</f>
        <v>28444.19436828554</v>
      </c>
      <c r="J179" s="4">
        <f t="shared" si="57"/>
        <v>27.833000272345494</v>
      </c>
      <c r="K179" s="76">
        <f>SUM(K171:K178)</f>
        <v>26434.88057875536</v>
      </c>
      <c r="L179" s="4">
        <f t="shared" si="58"/>
        <v>-7.064055896659557</v>
      </c>
      <c r="M179" s="76">
        <f>SUM(M171:M178)</f>
        <v>28560.999137225546</v>
      </c>
      <c r="N179" s="4">
        <f t="shared" si="59"/>
        <v>8.042852897088025</v>
      </c>
      <c r="O179" s="76">
        <f>SUM(O171:O178)</f>
        <v>25810.143746422367</v>
      </c>
      <c r="P179" s="4">
        <f t="shared" si="60"/>
        <v>-9.631509659680628</v>
      </c>
    </row>
    <row r="180" ht="30" customHeight="1">
      <c r="A180" s="1"/>
    </row>
    <row r="181" ht="30" customHeight="1">
      <c r="A181" s="1"/>
    </row>
    <row r="182" ht="30" customHeight="1">
      <c r="A182" s="1"/>
    </row>
    <row r="183" ht="30" customHeight="1">
      <c r="A183" s="1"/>
    </row>
    <row r="184" spans="1:16" ht="36" customHeight="1">
      <c r="A184" s="241" t="s">
        <v>330</v>
      </c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</row>
    <row r="185" spans="1:16" ht="36" customHeight="1">
      <c r="A185" s="241" t="s">
        <v>325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</row>
    <row r="186" spans="1:16" ht="36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6" customHeight="1">
      <c r="A187" s="17"/>
      <c r="B187" s="17"/>
      <c r="C187" s="17"/>
      <c r="D187" s="17"/>
      <c r="E187" s="17"/>
      <c r="F187" s="17" t="s">
        <v>61</v>
      </c>
      <c r="G187" s="17"/>
      <c r="H187" s="17"/>
      <c r="I187" s="17"/>
      <c r="J187" s="17" t="s">
        <v>61</v>
      </c>
      <c r="K187" s="17"/>
      <c r="L187" s="17" t="s">
        <v>61</v>
      </c>
      <c r="M187" s="17"/>
      <c r="N187" s="17"/>
      <c r="O187" s="17"/>
      <c r="P187" s="17" t="s">
        <v>0</v>
      </c>
    </row>
    <row r="188" spans="1:16" ht="36" customHeight="1">
      <c r="A188" s="3" t="s">
        <v>1</v>
      </c>
      <c r="B188" s="3">
        <v>2550</v>
      </c>
      <c r="C188" s="3">
        <v>2551</v>
      </c>
      <c r="D188" s="4" t="s">
        <v>2</v>
      </c>
      <c r="E188" s="3">
        <v>2552</v>
      </c>
      <c r="F188" s="4" t="s">
        <v>2</v>
      </c>
      <c r="G188" s="3">
        <v>2553</v>
      </c>
      <c r="H188" s="4" t="s">
        <v>2</v>
      </c>
      <c r="I188" s="3">
        <v>2554</v>
      </c>
      <c r="J188" s="4" t="s">
        <v>2</v>
      </c>
      <c r="K188" s="3">
        <v>2555</v>
      </c>
      <c r="L188" s="4" t="s">
        <v>2</v>
      </c>
      <c r="M188" s="3">
        <v>2556</v>
      </c>
      <c r="N188" s="4" t="s">
        <v>2</v>
      </c>
      <c r="O188" s="3">
        <v>2557</v>
      </c>
      <c r="P188" s="4" t="s">
        <v>2</v>
      </c>
    </row>
    <row r="189" spans="1:16" ht="36" customHeight="1">
      <c r="A189" s="5" t="s">
        <v>4</v>
      </c>
      <c r="B189" s="76">
        <v>4874.42481567</v>
      </c>
      <c r="C189" s="76">
        <v>5974.607421499999</v>
      </c>
      <c r="D189" s="4">
        <f>(C189-B189)/B189*100</f>
        <v>22.570511341014026</v>
      </c>
      <c r="E189" s="76">
        <v>5679.7506822099995</v>
      </c>
      <c r="F189" s="4">
        <f aca="true" t="shared" si="62" ref="F189:F197">(E189-C189)/C189*100</f>
        <v>-4.93516508262851</v>
      </c>
      <c r="G189" s="76">
        <v>6396.727356059999</v>
      </c>
      <c r="H189" s="4">
        <f>(G189-E189)/E189*100</f>
        <v>12.62338285544292</v>
      </c>
      <c r="I189" s="76">
        <v>7244.27172241</v>
      </c>
      <c r="J189" s="4">
        <f aca="true" t="shared" si="63" ref="J189:J197">(I189-G189)*100/G189</f>
        <v>13.249655943942521</v>
      </c>
      <c r="K189" s="76">
        <v>7493.129333329999</v>
      </c>
      <c r="L189" s="4">
        <f aca="true" t="shared" si="64" ref="L189:L197">(K189-I189)/I189*100</f>
        <v>3.4352329738014062</v>
      </c>
      <c r="M189" s="76">
        <v>4387.55751375</v>
      </c>
      <c r="N189" s="4">
        <f aca="true" t="shared" si="65" ref="N189:N197">(M189-K189)/K189*100</f>
        <v>-41.44559210750819</v>
      </c>
      <c r="O189" s="76">
        <v>4283.975001429999</v>
      </c>
      <c r="P189" s="4">
        <f aca="true" t="shared" si="66" ref="P189:P197">(O189-M189)/M189*100</f>
        <v>-2.3608240346796094</v>
      </c>
    </row>
    <row r="190" spans="1:16" ht="36" customHeight="1">
      <c r="A190" s="5" t="s">
        <v>5</v>
      </c>
      <c r="B190" s="76">
        <v>6261.140323589999</v>
      </c>
      <c r="C190" s="76">
        <v>6518.4942989599995</v>
      </c>
      <c r="D190" s="4">
        <f aca="true" t="shared" si="67" ref="D190:D197">(C190-B190)/B190*100</f>
        <v>4.110337128212446</v>
      </c>
      <c r="E190" s="76">
        <v>7439.95054177</v>
      </c>
      <c r="F190" s="4">
        <f t="shared" si="62"/>
        <v>14.136028974620956</v>
      </c>
      <c r="G190" s="76">
        <v>8239.2763463</v>
      </c>
      <c r="H190" s="4">
        <f aca="true" t="shared" si="68" ref="H190:H197">(G190-E190)/E190*100</f>
        <v>10.743697824902954</v>
      </c>
      <c r="I190" s="76">
        <v>9779.7084324</v>
      </c>
      <c r="J190" s="4">
        <f t="shared" si="63"/>
        <v>18.696206090863324</v>
      </c>
      <c r="K190" s="76">
        <v>10737.294982790001</v>
      </c>
      <c r="L190" s="4">
        <f t="shared" si="64"/>
        <v>9.791565433766237</v>
      </c>
      <c r="M190" s="76">
        <v>6737.92142571</v>
      </c>
      <c r="N190" s="4">
        <f t="shared" si="65"/>
        <v>-37.247496352575716</v>
      </c>
      <c r="O190" s="76">
        <v>6777.15299598</v>
      </c>
      <c r="P190" s="4">
        <f t="shared" si="66"/>
        <v>0.5822503379202855</v>
      </c>
    </row>
    <row r="191" spans="1:16" ht="36" customHeight="1">
      <c r="A191" s="5" t="s">
        <v>6</v>
      </c>
      <c r="B191" s="78">
        <v>0.69454246</v>
      </c>
      <c r="C191" s="78">
        <v>0.32520170000000004</v>
      </c>
      <c r="D191" s="4">
        <f t="shared" si="67"/>
        <v>-53.17756383101473</v>
      </c>
      <c r="E191" s="73">
        <v>0.72644685</v>
      </c>
      <c r="F191" s="4">
        <f t="shared" si="62"/>
        <v>123.38347247262233</v>
      </c>
      <c r="G191" s="73">
        <v>0</v>
      </c>
      <c r="H191" s="4">
        <f t="shared" si="68"/>
        <v>-100</v>
      </c>
      <c r="I191" s="73">
        <v>0</v>
      </c>
      <c r="J191" s="4" t="e">
        <f t="shared" si="63"/>
        <v>#DIV/0!</v>
      </c>
      <c r="K191" s="73">
        <v>0</v>
      </c>
      <c r="L191" s="4" t="e">
        <f t="shared" si="64"/>
        <v>#DIV/0!</v>
      </c>
      <c r="M191" s="73">
        <v>0</v>
      </c>
      <c r="N191" s="4" t="e">
        <f t="shared" si="65"/>
        <v>#DIV/0!</v>
      </c>
      <c r="O191" s="73">
        <v>2.22800244</v>
      </c>
      <c r="P191" s="4" t="e">
        <f t="shared" si="66"/>
        <v>#DIV/0!</v>
      </c>
    </row>
    <row r="192" spans="1:16" ht="36" customHeight="1">
      <c r="A192" s="5" t="s">
        <v>7</v>
      </c>
      <c r="B192" s="76">
        <v>9430.8446722</v>
      </c>
      <c r="C192" s="76">
        <v>7257.823266019999</v>
      </c>
      <c r="D192" s="4">
        <f t="shared" si="67"/>
        <v>-23.04164135568448</v>
      </c>
      <c r="E192" s="76">
        <v>7222.99167768</v>
      </c>
      <c r="F192" s="4">
        <f t="shared" si="62"/>
        <v>-0.47991783573837116</v>
      </c>
      <c r="G192" s="76">
        <v>11070.200303724</v>
      </c>
      <c r="H192" s="4">
        <f t="shared" si="68"/>
        <v>53.26336783596724</v>
      </c>
      <c r="I192" s="76">
        <v>11087.627564463002</v>
      </c>
      <c r="J192" s="4">
        <f t="shared" si="63"/>
        <v>0.15742498112830466</v>
      </c>
      <c r="K192" s="76">
        <v>10843.389055253</v>
      </c>
      <c r="L192" s="4">
        <f t="shared" si="64"/>
        <v>-2.2028022477307303</v>
      </c>
      <c r="M192" s="76">
        <v>6313.958860311</v>
      </c>
      <c r="N192" s="4">
        <f t="shared" si="65"/>
        <v>-41.771351851917096</v>
      </c>
      <c r="O192" s="76">
        <v>6761.222752705</v>
      </c>
      <c r="P192" s="4">
        <f t="shared" si="66"/>
        <v>7.0837314953928905</v>
      </c>
    </row>
    <row r="193" spans="1:16" ht="36" customHeight="1">
      <c r="A193" s="5" t="s">
        <v>8</v>
      </c>
      <c r="B193" s="76">
        <v>1490.12422075</v>
      </c>
      <c r="C193" s="76">
        <v>713.3143697600001</v>
      </c>
      <c r="D193" s="4">
        <f t="shared" si="67"/>
        <v>-52.130543224042135</v>
      </c>
      <c r="E193" s="76">
        <v>213.86773687000004</v>
      </c>
      <c r="F193" s="4">
        <f t="shared" si="62"/>
        <v>-70.01774449855014</v>
      </c>
      <c r="G193" s="76">
        <v>723.3412451163637</v>
      </c>
      <c r="H193" s="4">
        <f t="shared" si="68"/>
        <v>238.21896453509873</v>
      </c>
      <c r="I193" s="76">
        <v>1607.2527271127274</v>
      </c>
      <c r="J193" s="4">
        <f t="shared" si="63"/>
        <v>122.19840745486167</v>
      </c>
      <c r="K193" s="76">
        <v>1270.4635344645453</v>
      </c>
      <c r="L193" s="4">
        <f t="shared" si="64"/>
        <v>-20.954339474240058</v>
      </c>
      <c r="M193" s="76">
        <v>1116.2773989254547</v>
      </c>
      <c r="N193" s="4">
        <f t="shared" si="65"/>
        <v>-12.136211025062954</v>
      </c>
      <c r="O193" s="76">
        <v>1564.029547047273</v>
      </c>
      <c r="P193" s="4">
        <f t="shared" si="66"/>
        <v>40.11118997417945</v>
      </c>
    </row>
    <row r="194" spans="1:16" ht="36" customHeight="1">
      <c r="A194" s="5" t="s">
        <v>9</v>
      </c>
      <c r="B194" s="78">
        <v>0</v>
      </c>
      <c r="C194" s="78">
        <v>0</v>
      </c>
      <c r="D194" s="4" t="e">
        <f t="shared" si="67"/>
        <v>#DIV/0!</v>
      </c>
      <c r="E194" s="73">
        <v>0</v>
      </c>
      <c r="F194" s="4" t="e">
        <f t="shared" si="62"/>
        <v>#DIV/0!</v>
      </c>
      <c r="G194" s="73">
        <v>0</v>
      </c>
      <c r="H194" s="4" t="e">
        <f t="shared" si="68"/>
        <v>#DIV/0!</v>
      </c>
      <c r="I194" s="73">
        <v>0</v>
      </c>
      <c r="J194" s="4" t="e">
        <f t="shared" si="63"/>
        <v>#DIV/0!</v>
      </c>
      <c r="K194" s="73">
        <v>0</v>
      </c>
      <c r="L194" s="4" t="e">
        <f t="shared" si="64"/>
        <v>#DIV/0!</v>
      </c>
      <c r="M194" s="73">
        <v>0</v>
      </c>
      <c r="N194" s="4" t="e">
        <f t="shared" si="65"/>
        <v>#DIV/0!</v>
      </c>
      <c r="O194" s="73">
        <v>0</v>
      </c>
      <c r="P194" s="4" t="e">
        <f t="shared" si="66"/>
        <v>#DIV/0!</v>
      </c>
    </row>
    <row r="195" spans="1:16" ht="36" customHeight="1">
      <c r="A195" s="5" t="s">
        <v>10</v>
      </c>
      <c r="B195" s="76">
        <v>197.64300933</v>
      </c>
      <c r="C195" s="76">
        <v>245.05116976000002</v>
      </c>
      <c r="D195" s="4">
        <f t="shared" si="67"/>
        <v>23.98676309914088</v>
      </c>
      <c r="E195" s="76">
        <v>235.56921662999997</v>
      </c>
      <c r="F195" s="4">
        <f t="shared" si="62"/>
        <v>-3.869376807826118</v>
      </c>
      <c r="G195" s="76">
        <v>268.87550125</v>
      </c>
      <c r="H195" s="4">
        <f t="shared" si="68"/>
        <v>14.13864047963152</v>
      </c>
      <c r="I195" s="73">
        <v>301.44441424</v>
      </c>
      <c r="J195" s="4">
        <f t="shared" si="63"/>
        <v>12.113008748877228</v>
      </c>
      <c r="K195" s="73">
        <v>273.71091260000003</v>
      </c>
      <c r="L195" s="4">
        <f t="shared" si="64"/>
        <v>-9.200204193506632</v>
      </c>
      <c r="M195" s="73">
        <v>273.1048871</v>
      </c>
      <c r="N195" s="4">
        <f t="shared" si="65"/>
        <v>-0.22141079222723095</v>
      </c>
      <c r="O195" s="73">
        <v>321.05775771000003</v>
      </c>
      <c r="P195" s="4">
        <f t="shared" si="66"/>
        <v>17.558408097047945</v>
      </c>
    </row>
    <row r="196" spans="1:16" ht="36" customHeight="1">
      <c r="A196" s="5" t="s">
        <v>11</v>
      </c>
      <c r="B196" s="76">
        <v>6.8373805800000005</v>
      </c>
      <c r="C196" s="76">
        <v>7.377494609999999</v>
      </c>
      <c r="D196" s="4">
        <f t="shared" si="67"/>
        <v>7.899429082240715</v>
      </c>
      <c r="E196" s="76">
        <v>7.1682749800000005</v>
      </c>
      <c r="F196" s="4">
        <f t="shared" si="62"/>
        <v>-2.8359170837808163</v>
      </c>
      <c r="G196" s="76">
        <v>8.12098873</v>
      </c>
      <c r="H196" s="4">
        <f t="shared" si="68"/>
        <v>13.290697589840505</v>
      </c>
      <c r="I196" s="76">
        <v>9.245015650000001</v>
      </c>
      <c r="J196" s="4">
        <f t="shared" si="63"/>
        <v>13.84101071151222</v>
      </c>
      <c r="K196" s="76">
        <v>8.58892446</v>
      </c>
      <c r="L196" s="4">
        <f t="shared" si="64"/>
        <v>-7.096701777892625</v>
      </c>
      <c r="M196" s="76">
        <v>5.901925080000002</v>
      </c>
      <c r="N196" s="4">
        <f t="shared" si="65"/>
        <v>-31.284468649291135</v>
      </c>
      <c r="O196" s="76">
        <v>6.358829289999999</v>
      </c>
      <c r="P196" s="4">
        <f t="shared" si="66"/>
        <v>7.741613182253365</v>
      </c>
    </row>
    <row r="197" spans="1:16" ht="36" customHeight="1">
      <c r="A197" s="3" t="s">
        <v>3</v>
      </c>
      <c r="B197" s="76">
        <f>SUM(B189:B196)</f>
        <v>22261.708964579997</v>
      </c>
      <c r="C197" s="76">
        <f>SUM(C189:C196)</f>
        <v>20716.993222309997</v>
      </c>
      <c r="D197" s="4">
        <f t="shared" si="67"/>
        <v>-6.938891100983108</v>
      </c>
      <c r="E197" s="76">
        <f>SUM(E189:E196)</f>
        <v>20800.024576989996</v>
      </c>
      <c r="F197" s="4">
        <f t="shared" si="62"/>
        <v>0.40078863659897795</v>
      </c>
      <c r="G197" s="76">
        <f>SUM(G189:G196)</f>
        <v>26706.54174118036</v>
      </c>
      <c r="H197" s="4">
        <f t="shared" si="68"/>
        <v>28.396683582405203</v>
      </c>
      <c r="I197" s="76">
        <f>SUM(I189:I196)</f>
        <v>30029.549876275727</v>
      </c>
      <c r="J197" s="4">
        <f t="shared" si="63"/>
        <v>12.442674784700513</v>
      </c>
      <c r="K197" s="76">
        <f>SUM(K189:K196)</f>
        <v>30626.576742897545</v>
      </c>
      <c r="L197" s="4">
        <f t="shared" si="64"/>
        <v>1.9881312543198915</v>
      </c>
      <c r="M197" s="76">
        <f>SUM(M189:M196)</f>
        <v>18834.722010876452</v>
      </c>
      <c r="N197" s="4">
        <f t="shared" si="65"/>
        <v>-38.502033155748244</v>
      </c>
      <c r="O197" s="76">
        <f>SUM(O189:O196)</f>
        <v>19716.024886602274</v>
      </c>
      <c r="P197" s="4">
        <f t="shared" si="66"/>
        <v>4.6791392791297755</v>
      </c>
    </row>
    <row r="198" ht="36" customHeight="1">
      <c r="A198" s="1"/>
    </row>
    <row r="199" spans="1:16" ht="36" customHeight="1">
      <c r="A199" s="241" t="s">
        <v>326</v>
      </c>
      <c r="B199" s="241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</row>
    <row r="200" spans="1:16" ht="36" customHeight="1">
      <c r="A200" s="241" t="s">
        <v>325</v>
      </c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</row>
    <row r="201" spans="1:16" ht="36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6" customHeight="1">
      <c r="A202" s="17"/>
      <c r="B202" s="17"/>
      <c r="C202" s="17"/>
      <c r="D202" s="17"/>
      <c r="E202" s="17"/>
      <c r="F202" s="17" t="s">
        <v>61</v>
      </c>
      <c r="G202" s="17"/>
      <c r="H202" s="17"/>
      <c r="I202" s="17"/>
      <c r="J202" s="17" t="s">
        <v>61</v>
      </c>
      <c r="K202" s="17"/>
      <c r="L202" s="17" t="s">
        <v>61</v>
      </c>
      <c r="M202" s="17"/>
      <c r="N202" s="17"/>
      <c r="O202" s="17"/>
      <c r="P202" s="17" t="s">
        <v>0</v>
      </c>
    </row>
    <row r="203" spans="1:16" ht="36" customHeight="1">
      <c r="A203" s="3" t="s">
        <v>1</v>
      </c>
      <c r="B203" s="3">
        <v>2550</v>
      </c>
      <c r="C203" s="3">
        <v>2551</v>
      </c>
      <c r="D203" s="4" t="s">
        <v>2</v>
      </c>
      <c r="E203" s="3">
        <v>2552</v>
      </c>
      <c r="F203" s="4" t="s">
        <v>2</v>
      </c>
      <c r="G203" s="3">
        <v>2553</v>
      </c>
      <c r="H203" s="4" t="s">
        <v>2</v>
      </c>
      <c r="I203" s="3">
        <v>2554</v>
      </c>
      <c r="J203" s="4" t="s">
        <v>2</v>
      </c>
      <c r="K203" s="3">
        <v>2555</v>
      </c>
      <c r="L203" s="4" t="s">
        <v>2</v>
      </c>
      <c r="M203" s="3">
        <v>2556</v>
      </c>
      <c r="N203" s="4" t="s">
        <v>2</v>
      </c>
      <c r="O203" s="3">
        <v>2557</v>
      </c>
      <c r="P203" s="4" t="s">
        <v>2</v>
      </c>
    </row>
    <row r="204" spans="1:16" ht="36" customHeight="1">
      <c r="A204" s="5" t="s">
        <v>4</v>
      </c>
      <c r="B204" s="78">
        <v>0</v>
      </c>
      <c r="C204" s="78">
        <v>0</v>
      </c>
      <c r="D204" s="4" t="e">
        <f>(C204-B204)/B204*100</f>
        <v>#DIV/0!</v>
      </c>
      <c r="E204" s="78">
        <v>0</v>
      </c>
      <c r="F204" s="4" t="e">
        <f aca="true" t="shared" si="69" ref="F204:F211">(E204-C204)/C204*100</f>
        <v>#DIV/0!</v>
      </c>
      <c r="G204" s="78">
        <v>0</v>
      </c>
      <c r="H204" s="4" t="e">
        <f>(G204-E204)/E204*100</f>
        <v>#DIV/0!</v>
      </c>
      <c r="I204" s="78">
        <v>0</v>
      </c>
      <c r="J204" s="4" t="e">
        <f aca="true" t="shared" si="70" ref="J204:J212">(I204-G204)*100/G204</f>
        <v>#DIV/0!</v>
      </c>
      <c r="K204" s="78">
        <v>0</v>
      </c>
      <c r="L204" s="4" t="e">
        <f aca="true" t="shared" si="71" ref="L204:L212">(K204-I204)/I204*100</f>
        <v>#DIV/0!</v>
      </c>
      <c r="M204" s="78">
        <v>4341.6409682</v>
      </c>
      <c r="N204" s="4" t="e">
        <f aca="true" t="shared" si="72" ref="N204:N212">(M204-K204)/K204*100</f>
        <v>#DIV/0!</v>
      </c>
      <c r="O204" s="76">
        <v>3987.9136726999996</v>
      </c>
      <c r="P204" s="4">
        <f aca="true" t="shared" si="73" ref="P204:P212">(O204-M204)/M204*100</f>
        <v>-8.147317986237182</v>
      </c>
    </row>
    <row r="205" spans="1:16" ht="36" customHeight="1">
      <c r="A205" s="5" t="s">
        <v>5</v>
      </c>
      <c r="B205" s="78">
        <v>0</v>
      </c>
      <c r="C205" s="78">
        <v>0</v>
      </c>
      <c r="D205" s="4" t="e">
        <f aca="true" t="shared" si="74" ref="D205:D212">(C205-B205)/B205*100</f>
        <v>#DIV/0!</v>
      </c>
      <c r="E205" s="78">
        <v>0</v>
      </c>
      <c r="F205" s="4" t="e">
        <f t="shared" si="69"/>
        <v>#DIV/0!</v>
      </c>
      <c r="G205" s="78">
        <v>0</v>
      </c>
      <c r="H205" s="4" t="e">
        <f aca="true" t="shared" si="75" ref="H205:H212">(G205-E205)/E205*100</f>
        <v>#DIV/0!</v>
      </c>
      <c r="I205" s="78">
        <v>0</v>
      </c>
      <c r="J205" s="4" t="e">
        <f t="shared" si="70"/>
        <v>#DIV/0!</v>
      </c>
      <c r="K205" s="78">
        <v>0</v>
      </c>
      <c r="L205" s="4" t="e">
        <f t="shared" si="71"/>
        <v>#DIV/0!</v>
      </c>
      <c r="M205" s="78">
        <v>5078.094947220001</v>
      </c>
      <c r="N205" s="4" t="e">
        <f t="shared" si="72"/>
        <v>#DIV/0!</v>
      </c>
      <c r="O205" s="76">
        <v>5034.01493906</v>
      </c>
      <c r="P205" s="4">
        <f t="shared" si="73"/>
        <v>-0.8680422209146073</v>
      </c>
    </row>
    <row r="206" spans="1:16" ht="36" customHeight="1">
      <c r="A206" s="5" t="s">
        <v>6</v>
      </c>
      <c r="B206" s="78">
        <v>0</v>
      </c>
      <c r="C206" s="78">
        <v>0</v>
      </c>
      <c r="D206" s="4" t="e">
        <f t="shared" si="74"/>
        <v>#DIV/0!</v>
      </c>
      <c r="E206" s="78">
        <v>0</v>
      </c>
      <c r="F206" s="4" t="e">
        <f t="shared" si="69"/>
        <v>#DIV/0!</v>
      </c>
      <c r="G206" s="78">
        <v>0</v>
      </c>
      <c r="H206" s="4" t="e">
        <f t="shared" si="75"/>
        <v>#DIV/0!</v>
      </c>
      <c r="I206" s="78">
        <v>0</v>
      </c>
      <c r="J206" s="4" t="e">
        <f t="shared" si="70"/>
        <v>#DIV/0!</v>
      </c>
      <c r="K206" s="78">
        <v>0</v>
      </c>
      <c r="L206" s="4" t="e">
        <f t="shared" si="71"/>
        <v>#DIV/0!</v>
      </c>
      <c r="M206" s="78">
        <v>0</v>
      </c>
      <c r="N206" s="4" t="e">
        <f t="shared" si="72"/>
        <v>#DIV/0!</v>
      </c>
      <c r="O206" s="73">
        <v>0</v>
      </c>
      <c r="P206" s="4" t="e">
        <f t="shared" si="73"/>
        <v>#DIV/0!</v>
      </c>
    </row>
    <row r="207" spans="1:16" ht="36" customHeight="1">
      <c r="A207" s="5" t="s">
        <v>7</v>
      </c>
      <c r="B207" s="78">
        <v>0</v>
      </c>
      <c r="C207" s="78">
        <v>0</v>
      </c>
      <c r="D207" s="4" t="e">
        <f t="shared" si="74"/>
        <v>#DIV/0!</v>
      </c>
      <c r="E207" s="78">
        <v>0</v>
      </c>
      <c r="F207" s="4" t="e">
        <f t="shared" si="69"/>
        <v>#DIV/0!</v>
      </c>
      <c r="G207" s="78">
        <v>0</v>
      </c>
      <c r="H207" s="4" t="e">
        <f t="shared" si="75"/>
        <v>#DIV/0!</v>
      </c>
      <c r="I207" s="78">
        <v>0</v>
      </c>
      <c r="J207" s="4" t="e">
        <f t="shared" si="70"/>
        <v>#DIV/0!</v>
      </c>
      <c r="K207" s="78">
        <v>0</v>
      </c>
      <c r="L207" s="4" t="e">
        <f t="shared" si="71"/>
        <v>#DIV/0!</v>
      </c>
      <c r="M207" s="78">
        <v>5960.012323398999</v>
      </c>
      <c r="N207" s="4" t="e">
        <f t="shared" si="72"/>
        <v>#DIV/0!</v>
      </c>
      <c r="O207" s="76">
        <v>6886.767724326</v>
      </c>
      <c r="P207" s="4">
        <f t="shared" si="73"/>
        <v>15.549555112303384</v>
      </c>
    </row>
    <row r="208" spans="1:16" ht="36" customHeight="1">
      <c r="A208" s="5" t="s">
        <v>8</v>
      </c>
      <c r="B208" s="78">
        <v>0</v>
      </c>
      <c r="C208" s="78">
        <v>0</v>
      </c>
      <c r="D208" s="4" t="e">
        <f t="shared" si="74"/>
        <v>#DIV/0!</v>
      </c>
      <c r="E208" s="78">
        <v>0</v>
      </c>
      <c r="F208" s="4" t="e">
        <f t="shared" si="69"/>
        <v>#DIV/0!</v>
      </c>
      <c r="G208" s="78">
        <v>0</v>
      </c>
      <c r="H208" s="4" t="e">
        <f t="shared" si="75"/>
        <v>#DIV/0!</v>
      </c>
      <c r="I208" s="78">
        <v>0</v>
      </c>
      <c r="J208" s="4" t="e">
        <f t="shared" si="70"/>
        <v>#DIV/0!</v>
      </c>
      <c r="K208" s="78">
        <v>0</v>
      </c>
      <c r="L208" s="4" t="e">
        <f t="shared" si="71"/>
        <v>#DIV/0!</v>
      </c>
      <c r="M208" s="78">
        <v>759.8406220645455</v>
      </c>
      <c r="N208" s="4" t="e">
        <f t="shared" si="72"/>
        <v>#DIV/0!</v>
      </c>
      <c r="O208" s="76">
        <v>762.1902636809091</v>
      </c>
      <c r="P208" s="4">
        <f t="shared" si="73"/>
        <v>0.3092282181465106</v>
      </c>
    </row>
    <row r="209" spans="1:16" ht="36" customHeight="1">
      <c r="A209" s="5" t="s">
        <v>9</v>
      </c>
      <c r="B209" s="78">
        <v>0</v>
      </c>
      <c r="C209" s="78">
        <v>0</v>
      </c>
      <c r="D209" s="4" t="e">
        <f t="shared" si="74"/>
        <v>#DIV/0!</v>
      </c>
      <c r="E209" s="78">
        <v>0</v>
      </c>
      <c r="F209" s="4" t="e">
        <f t="shared" si="69"/>
        <v>#DIV/0!</v>
      </c>
      <c r="G209" s="78">
        <v>0</v>
      </c>
      <c r="H209" s="4" t="e">
        <f t="shared" si="75"/>
        <v>#DIV/0!</v>
      </c>
      <c r="I209" s="78">
        <v>0</v>
      </c>
      <c r="J209" s="4" t="e">
        <f t="shared" si="70"/>
        <v>#DIV/0!</v>
      </c>
      <c r="K209" s="78">
        <v>0</v>
      </c>
      <c r="L209" s="4" t="e">
        <f t="shared" si="71"/>
        <v>#DIV/0!</v>
      </c>
      <c r="M209" s="78">
        <v>0</v>
      </c>
      <c r="N209" s="4" t="e">
        <f t="shared" si="72"/>
        <v>#DIV/0!</v>
      </c>
      <c r="O209" s="73">
        <v>0</v>
      </c>
      <c r="P209" s="4" t="e">
        <f t="shared" si="73"/>
        <v>#DIV/0!</v>
      </c>
    </row>
    <row r="210" spans="1:16" ht="36" customHeight="1">
      <c r="A210" s="5" t="s">
        <v>10</v>
      </c>
      <c r="B210" s="78">
        <v>0</v>
      </c>
      <c r="C210" s="78">
        <v>0</v>
      </c>
      <c r="D210" s="4" t="e">
        <f t="shared" si="74"/>
        <v>#DIV/0!</v>
      </c>
      <c r="E210" s="78">
        <v>0</v>
      </c>
      <c r="F210" s="4" t="e">
        <f t="shared" si="69"/>
        <v>#DIV/0!</v>
      </c>
      <c r="G210" s="78">
        <v>0</v>
      </c>
      <c r="H210" s="4" t="e">
        <f t="shared" si="75"/>
        <v>#DIV/0!</v>
      </c>
      <c r="I210" s="78">
        <v>0</v>
      </c>
      <c r="J210" s="4" t="e">
        <f t="shared" si="70"/>
        <v>#DIV/0!</v>
      </c>
      <c r="K210" s="78">
        <v>0</v>
      </c>
      <c r="L210" s="4" t="e">
        <f t="shared" si="71"/>
        <v>#DIV/0!</v>
      </c>
      <c r="M210" s="78">
        <v>106.89179838999999</v>
      </c>
      <c r="N210" s="4" t="e">
        <f t="shared" si="72"/>
        <v>#DIV/0!</v>
      </c>
      <c r="O210" s="73">
        <v>135.17778582</v>
      </c>
      <c r="P210" s="4">
        <f t="shared" si="73"/>
        <v>26.462261703930913</v>
      </c>
    </row>
    <row r="211" spans="1:16" ht="36" customHeight="1">
      <c r="A211" s="5" t="s">
        <v>11</v>
      </c>
      <c r="B211" s="78">
        <v>0</v>
      </c>
      <c r="C211" s="78">
        <v>0</v>
      </c>
      <c r="D211" s="4" t="e">
        <f t="shared" si="74"/>
        <v>#DIV/0!</v>
      </c>
      <c r="E211" s="78">
        <v>0</v>
      </c>
      <c r="F211" s="4" t="e">
        <f t="shared" si="69"/>
        <v>#DIV/0!</v>
      </c>
      <c r="G211" s="78">
        <v>0</v>
      </c>
      <c r="H211" s="4" t="e">
        <f t="shared" si="75"/>
        <v>#DIV/0!</v>
      </c>
      <c r="I211" s="78">
        <v>0</v>
      </c>
      <c r="J211" s="4" t="e">
        <f t="shared" si="70"/>
        <v>#DIV/0!</v>
      </c>
      <c r="K211" s="78">
        <v>0</v>
      </c>
      <c r="L211" s="4" t="e">
        <f t="shared" si="71"/>
        <v>#DIV/0!</v>
      </c>
      <c r="M211" s="78">
        <v>3.6176966999999998</v>
      </c>
      <c r="N211" s="4" t="e">
        <f t="shared" si="72"/>
        <v>#DIV/0!</v>
      </c>
      <c r="O211" s="76">
        <v>3.7840093799999996</v>
      </c>
      <c r="P211" s="4">
        <f t="shared" si="73"/>
        <v>4.597197990644155</v>
      </c>
    </row>
    <row r="212" spans="1:16" ht="36" customHeight="1">
      <c r="A212" s="3" t="s">
        <v>3</v>
      </c>
      <c r="B212" s="74">
        <f>SUM(B204:B211)</f>
        <v>0</v>
      </c>
      <c r="C212" s="74">
        <f>SUM(C204:C211)</f>
        <v>0</v>
      </c>
      <c r="D212" s="4" t="e">
        <f t="shared" si="74"/>
        <v>#DIV/0!</v>
      </c>
      <c r="E212" s="74">
        <f>SUM(E204:E211)</f>
        <v>0</v>
      </c>
      <c r="F212" s="4" t="e">
        <f>SUM(F204:F211)</f>
        <v>#DIV/0!</v>
      </c>
      <c r="G212" s="74">
        <f>SUM(G204:G211)</f>
        <v>0</v>
      </c>
      <c r="H212" s="4" t="e">
        <f t="shared" si="75"/>
        <v>#DIV/0!</v>
      </c>
      <c r="I212" s="74">
        <f>SUM(I204:I211)</f>
        <v>0</v>
      </c>
      <c r="J212" s="4" t="e">
        <f t="shared" si="70"/>
        <v>#DIV/0!</v>
      </c>
      <c r="K212" s="74">
        <f>SUM(K204:K211)</f>
        <v>0</v>
      </c>
      <c r="L212" s="4" t="e">
        <f t="shared" si="71"/>
        <v>#DIV/0!</v>
      </c>
      <c r="M212" s="74">
        <f>SUM(M204:M211)</f>
        <v>16250.098355973543</v>
      </c>
      <c r="N212" s="4" t="e">
        <f t="shared" si="72"/>
        <v>#DIV/0!</v>
      </c>
      <c r="O212" s="76">
        <f>SUM(O204:O211)</f>
        <v>16809.84839496691</v>
      </c>
      <c r="P212" s="4">
        <f t="shared" si="73"/>
        <v>3.4445947755608644</v>
      </c>
    </row>
    <row r="213" ht="36" customHeight="1">
      <c r="A213" s="1"/>
    </row>
    <row r="214" ht="36" customHeight="1">
      <c r="A214" s="1"/>
    </row>
    <row r="215" spans="1:16" ht="36" customHeight="1">
      <c r="A215" s="242" t="s">
        <v>142</v>
      </c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</row>
    <row r="216" spans="1:16" ht="36" customHeight="1">
      <c r="A216" s="241" t="s">
        <v>325</v>
      </c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</row>
    <row r="217" spans="1:16" ht="36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36" customHeight="1">
      <c r="A218" s="17"/>
      <c r="B218" s="17"/>
      <c r="C218" s="17"/>
      <c r="D218" s="17"/>
      <c r="E218" s="17"/>
      <c r="F218" s="17" t="s">
        <v>61</v>
      </c>
      <c r="G218" s="17"/>
      <c r="H218" s="17"/>
      <c r="I218" s="17"/>
      <c r="J218" s="17" t="s">
        <v>61</v>
      </c>
      <c r="K218" s="17"/>
      <c r="L218" s="17" t="s">
        <v>61</v>
      </c>
      <c r="M218" s="17"/>
      <c r="N218" s="17"/>
      <c r="O218" s="17"/>
      <c r="P218" s="17" t="s">
        <v>0</v>
      </c>
    </row>
    <row r="219" spans="1:16" ht="36" customHeight="1">
      <c r="A219" s="3" t="s">
        <v>1</v>
      </c>
      <c r="B219" s="3">
        <v>2550</v>
      </c>
      <c r="C219" s="3">
        <v>2551</v>
      </c>
      <c r="D219" s="4" t="s">
        <v>2</v>
      </c>
      <c r="E219" s="3">
        <v>2552</v>
      </c>
      <c r="F219" s="4" t="s">
        <v>2</v>
      </c>
      <c r="G219" s="3">
        <v>2553</v>
      </c>
      <c r="H219" s="4" t="s">
        <v>2</v>
      </c>
      <c r="I219" s="3">
        <v>2554</v>
      </c>
      <c r="J219" s="4" t="s">
        <v>2</v>
      </c>
      <c r="K219" s="3">
        <v>2555</v>
      </c>
      <c r="L219" s="4" t="s">
        <v>2</v>
      </c>
      <c r="M219" s="3">
        <v>2556</v>
      </c>
      <c r="N219" s="4" t="s">
        <v>2</v>
      </c>
      <c r="O219" s="3">
        <v>2557</v>
      </c>
      <c r="P219" s="4" t="s">
        <v>2</v>
      </c>
    </row>
    <row r="220" spans="1:16" ht="36" customHeight="1">
      <c r="A220" s="5" t="s">
        <v>4</v>
      </c>
      <c r="B220" s="76">
        <v>150.45246345</v>
      </c>
      <c r="C220" s="76">
        <v>154.74238713999998</v>
      </c>
      <c r="D220" s="4">
        <f>(C220-B220)/B220*100</f>
        <v>2.85134825421163</v>
      </c>
      <c r="E220" s="76">
        <v>135.73547997</v>
      </c>
      <c r="F220" s="4">
        <f aca="true" t="shared" si="76" ref="F220:F228">(E220-C220)/C220*100</f>
        <v>-12.282935219813993</v>
      </c>
      <c r="G220" s="76">
        <v>158.6203549</v>
      </c>
      <c r="H220" s="4">
        <f>(G220-E220)/E220*100</f>
        <v>16.859906440864222</v>
      </c>
      <c r="I220" s="76">
        <v>177.40869991</v>
      </c>
      <c r="J220" s="4">
        <f aca="true" t="shared" si="77" ref="J220:J228">(I220-G220)*100/G220</f>
        <v>11.844851199484992</v>
      </c>
      <c r="K220" s="76">
        <v>203.83550567</v>
      </c>
      <c r="L220" s="4">
        <f aca="true" t="shared" si="78" ref="L220:L228">(K220-I220)/I220*100</f>
        <v>14.896003281353401</v>
      </c>
      <c r="M220" s="76">
        <v>222.52862320000003</v>
      </c>
      <c r="N220" s="4">
        <f aca="true" t="shared" si="79" ref="N220:N228">(M220-K220)/K220*100</f>
        <v>9.170687642742326</v>
      </c>
      <c r="O220" s="76">
        <v>213.19816450000002</v>
      </c>
      <c r="P220" s="4">
        <f aca="true" t="shared" si="80" ref="P220:P228">(O220-M220)/M220*100</f>
        <v>-4.1929251912973715</v>
      </c>
    </row>
    <row r="221" spans="1:16" ht="36" customHeight="1">
      <c r="A221" s="5" t="s">
        <v>5</v>
      </c>
      <c r="B221" s="76">
        <v>27.489588429999998</v>
      </c>
      <c r="C221" s="76">
        <v>30.58128177</v>
      </c>
      <c r="D221" s="4">
        <f aca="true" t="shared" si="81" ref="D221:D228">(C221-B221)/B221*100</f>
        <v>11.24677929563314</v>
      </c>
      <c r="E221" s="76">
        <v>31.07420723</v>
      </c>
      <c r="F221" s="4">
        <f t="shared" si="76"/>
        <v>1.6118534981864452</v>
      </c>
      <c r="G221" s="76">
        <v>48.89298751000001</v>
      </c>
      <c r="H221" s="4">
        <f aca="true" t="shared" si="82" ref="H221:H228">(G221-E221)/E221*100</f>
        <v>57.34267055668346</v>
      </c>
      <c r="I221" s="76">
        <v>51.612311659999996</v>
      </c>
      <c r="J221" s="4">
        <f t="shared" si="77"/>
        <v>5.56178766831093</v>
      </c>
      <c r="K221" s="76">
        <v>69.65572114</v>
      </c>
      <c r="L221" s="4">
        <f t="shared" si="78"/>
        <v>34.95950655894339</v>
      </c>
      <c r="M221" s="76">
        <v>90.8727464</v>
      </c>
      <c r="N221" s="4">
        <f t="shared" si="79"/>
        <v>30.459845814181175</v>
      </c>
      <c r="O221" s="76">
        <v>63.36043795000001</v>
      </c>
      <c r="P221" s="4">
        <f t="shared" si="80"/>
        <v>-30.275643182277566</v>
      </c>
    </row>
    <row r="222" spans="1:16" ht="36" customHeight="1">
      <c r="A222" s="5" t="s">
        <v>6</v>
      </c>
      <c r="B222" s="78">
        <v>0.000209</v>
      </c>
      <c r="C222" s="78">
        <v>3.3099999999999996E-06</v>
      </c>
      <c r="D222" s="4">
        <f t="shared" si="81"/>
        <v>-98.41626794258373</v>
      </c>
      <c r="E222" s="73">
        <v>0</v>
      </c>
      <c r="F222" s="4">
        <f t="shared" si="76"/>
        <v>-100</v>
      </c>
      <c r="G222" s="73">
        <v>0.00865717</v>
      </c>
      <c r="H222" s="4" t="e">
        <f t="shared" si="82"/>
        <v>#DIV/0!</v>
      </c>
      <c r="I222" s="73">
        <v>0</v>
      </c>
      <c r="J222" s="4">
        <f t="shared" si="77"/>
        <v>-100</v>
      </c>
      <c r="K222" s="73">
        <v>0</v>
      </c>
      <c r="L222" s="4" t="e">
        <f t="shared" si="78"/>
        <v>#DIV/0!</v>
      </c>
      <c r="M222" s="73">
        <v>0</v>
      </c>
      <c r="N222" s="4" t="e">
        <f t="shared" si="79"/>
        <v>#DIV/0!</v>
      </c>
      <c r="O222" s="73">
        <v>0</v>
      </c>
      <c r="P222" s="4" t="e">
        <f t="shared" si="80"/>
        <v>#DIV/0!</v>
      </c>
    </row>
    <row r="223" spans="1:16" ht="36" customHeight="1">
      <c r="A223" s="5" t="s">
        <v>7</v>
      </c>
      <c r="B223" s="76">
        <v>35.027872880000004</v>
      </c>
      <c r="C223" s="76">
        <v>38.52148355999999</v>
      </c>
      <c r="D223" s="4">
        <f t="shared" si="81"/>
        <v>9.973801983262161</v>
      </c>
      <c r="E223" s="76">
        <v>39.59180762</v>
      </c>
      <c r="F223" s="4">
        <f t="shared" si="76"/>
        <v>2.7785120433715833</v>
      </c>
      <c r="G223" s="76">
        <v>48.3355152</v>
      </c>
      <c r="H223" s="4">
        <f t="shared" si="82"/>
        <v>22.08463847854999</v>
      </c>
      <c r="I223" s="76">
        <v>45.65297056</v>
      </c>
      <c r="J223" s="4">
        <f t="shared" si="77"/>
        <v>-5.549841827278181</v>
      </c>
      <c r="K223" s="76">
        <v>61.369845</v>
      </c>
      <c r="L223" s="4">
        <f t="shared" si="78"/>
        <v>34.42683848873294</v>
      </c>
      <c r="M223" s="76">
        <v>63.81354588000001</v>
      </c>
      <c r="N223" s="4">
        <f t="shared" si="79"/>
        <v>3.9819244777300784</v>
      </c>
      <c r="O223" s="76">
        <v>59.86889284</v>
      </c>
      <c r="P223" s="4">
        <f t="shared" si="80"/>
        <v>-6.1815293063605035</v>
      </c>
    </row>
    <row r="224" spans="1:16" ht="36" customHeight="1">
      <c r="A224" s="5" t="s">
        <v>8</v>
      </c>
      <c r="B224" s="76">
        <v>16.18824486</v>
      </c>
      <c r="C224" s="76">
        <v>8.660337660000001</v>
      </c>
      <c r="D224" s="4">
        <f t="shared" si="81"/>
        <v>-46.50230624198749</v>
      </c>
      <c r="E224" s="76">
        <v>5.92932582</v>
      </c>
      <c r="F224" s="4">
        <f t="shared" si="76"/>
        <v>-31.534703925158514</v>
      </c>
      <c r="G224" s="76">
        <v>9.005283603636364</v>
      </c>
      <c r="H224" s="4">
        <f t="shared" si="82"/>
        <v>51.87702408359749</v>
      </c>
      <c r="I224" s="76">
        <v>16.23791725</v>
      </c>
      <c r="J224" s="4">
        <f t="shared" si="77"/>
        <v>80.31544551737463</v>
      </c>
      <c r="K224" s="76">
        <v>18.361315863636364</v>
      </c>
      <c r="L224" s="4">
        <f t="shared" si="78"/>
        <v>13.076791690365122</v>
      </c>
      <c r="M224" s="76">
        <v>20.183522728181817</v>
      </c>
      <c r="N224" s="4">
        <f t="shared" si="79"/>
        <v>9.924162723839634</v>
      </c>
      <c r="O224" s="76">
        <v>23.98998719636364</v>
      </c>
      <c r="P224" s="4">
        <f t="shared" si="80"/>
        <v>18.859267133120117</v>
      </c>
    </row>
    <row r="225" spans="1:16" ht="36" customHeight="1">
      <c r="A225" s="5" t="s">
        <v>9</v>
      </c>
      <c r="B225" s="21">
        <v>0</v>
      </c>
      <c r="C225" s="80">
        <v>0</v>
      </c>
      <c r="D225" s="4" t="e">
        <f t="shared" si="81"/>
        <v>#DIV/0!</v>
      </c>
      <c r="E225" s="73">
        <v>0</v>
      </c>
      <c r="F225" s="4" t="e">
        <f t="shared" si="76"/>
        <v>#DIV/0!</v>
      </c>
      <c r="G225" s="73">
        <v>0</v>
      </c>
      <c r="H225" s="4" t="e">
        <f t="shared" si="82"/>
        <v>#DIV/0!</v>
      </c>
      <c r="I225" s="73">
        <v>0</v>
      </c>
      <c r="J225" s="4" t="e">
        <f t="shared" si="77"/>
        <v>#DIV/0!</v>
      </c>
      <c r="K225" s="73">
        <v>0</v>
      </c>
      <c r="L225" s="4" t="e">
        <f t="shared" si="78"/>
        <v>#DIV/0!</v>
      </c>
      <c r="M225" s="73">
        <v>0</v>
      </c>
      <c r="N225" s="4" t="e">
        <f t="shared" si="79"/>
        <v>#DIV/0!</v>
      </c>
      <c r="O225" s="73">
        <v>0</v>
      </c>
      <c r="P225" s="4" t="e">
        <f t="shared" si="80"/>
        <v>#DIV/0!</v>
      </c>
    </row>
    <row r="226" spans="1:16" ht="36" customHeight="1">
      <c r="A226" s="5" t="s">
        <v>10</v>
      </c>
      <c r="B226" s="76">
        <v>11.609874220000002</v>
      </c>
      <c r="C226" s="76">
        <v>12.299090979999999</v>
      </c>
      <c r="D226" s="4">
        <f t="shared" si="81"/>
        <v>5.936470515870904</v>
      </c>
      <c r="E226" s="76">
        <v>12.79645276</v>
      </c>
      <c r="F226" s="4">
        <f t="shared" si="76"/>
        <v>4.043890567268576</v>
      </c>
      <c r="G226" s="76">
        <v>14.61393875</v>
      </c>
      <c r="H226" s="4">
        <f t="shared" si="82"/>
        <v>14.203045360204976</v>
      </c>
      <c r="I226" s="73">
        <v>16.431754580000003</v>
      </c>
      <c r="J226" s="4">
        <f t="shared" si="77"/>
        <v>12.438917810573157</v>
      </c>
      <c r="K226" s="73">
        <v>19.304593869999998</v>
      </c>
      <c r="L226" s="4">
        <f t="shared" si="78"/>
        <v>17.483460308594715</v>
      </c>
      <c r="M226" s="73">
        <v>19.772193669999997</v>
      </c>
      <c r="N226" s="4">
        <f t="shared" si="79"/>
        <v>2.422220343763174</v>
      </c>
      <c r="O226" s="73">
        <v>16.854258</v>
      </c>
      <c r="P226" s="4">
        <f t="shared" si="80"/>
        <v>-14.757774067463883</v>
      </c>
    </row>
    <row r="227" spans="1:16" ht="36" customHeight="1">
      <c r="A227" s="5" t="s">
        <v>11</v>
      </c>
      <c r="B227" s="76">
        <v>0.5411999999999999</v>
      </c>
      <c r="C227" s="76">
        <v>0.607</v>
      </c>
      <c r="D227" s="4">
        <f t="shared" si="81"/>
        <v>12.158167036215833</v>
      </c>
      <c r="E227" s="76">
        <v>0.5465015</v>
      </c>
      <c r="F227" s="4">
        <f t="shared" si="76"/>
        <v>-9.966803953871501</v>
      </c>
      <c r="G227" s="76">
        <v>0.5854024999999999</v>
      </c>
      <c r="H227" s="4">
        <f t="shared" si="82"/>
        <v>7.118187232788925</v>
      </c>
      <c r="I227" s="76">
        <v>0.6824035</v>
      </c>
      <c r="J227" s="4">
        <f t="shared" si="77"/>
        <v>16.569966817702372</v>
      </c>
      <c r="K227" s="76">
        <v>0.5180015</v>
      </c>
      <c r="L227" s="4">
        <f t="shared" si="78"/>
        <v>-24.091611487924673</v>
      </c>
      <c r="M227" s="76">
        <v>0.7286029999999999</v>
      </c>
      <c r="N227" s="4">
        <f t="shared" si="79"/>
        <v>40.656542500359535</v>
      </c>
      <c r="O227" s="76">
        <v>0.7819000000000002</v>
      </c>
      <c r="P227" s="4">
        <f t="shared" si="80"/>
        <v>7.314957528311066</v>
      </c>
    </row>
    <row r="228" spans="1:16" ht="36" customHeight="1">
      <c r="A228" s="3" t="s">
        <v>3</v>
      </c>
      <c r="B228" s="76">
        <f>SUM(B220:B227)</f>
        <v>241.30945284</v>
      </c>
      <c r="C228" s="76">
        <f>SUM(C220:C227)</f>
        <v>245.41158441999997</v>
      </c>
      <c r="D228" s="4">
        <f t="shared" si="81"/>
        <v>1.6999464926555847</v>
      </c>
      <c r="E228" s="76">
        <f>SUM(E220:E227)</f>
        <v>225.67377489999998</v>
      </c>
      <c r="F228" s="4">
        <f t="shared" si="76"/>
        <v>-8.04273749613241</v>
      </c>
      <c r="G228" s="76">
        <f>SUM(G220:G227)</f>
        <v>280.0621396336363</v>
      </c>
      <c r="H228" s="4">
        <f t="shared" si="82"/>
        <v>24.100436463092258</v>
      </c>
      <c r="I228" s="76">
        <f>SUM(I220:I227)</f>
        <v>308.02605746000006</v>
      </c>
      <c r="J228" s="4">
        <f t="shared" si="77"/>
        <v>9.98489758842262</v>
      </c>
      <c r="K228" s="76">
        <f>SUM(K220:K227)</f>
        <v>373.0449830436364</v>
      </c>
      <c r="L228" s="4">
        <f t="shared" si="78"/>
        <v>21.108254970305442</v>
      </c>
      <c r="M228" s="76">
        <f>SUM(M220:M227)</f>
        <v>417.8992348781818</v>
      </c>
      <c r="N228" s="4">
        <f t="shared" si="79"/>
        <v>12.023818540215728</v>
      </c>
      <c r="O228" s="76">
        <f>SUM(O220:O227)</f>
        <v>378.0536404863637</v>
      </c>
      <c r="P228" s="4">
        <f t="shared" si="80"/>
        <v>-9.534737340075091</v>
      </c>
    </row>
    <row r="229" ht="36" customHeight="1">
      <c r="A229" s="81"/>
    </row>
    <row r="230" ht="36" customHeight="1">
      <c r="A230" s="81"/>
    </row>
    <row r="231" ht="36" customHeight="1">
      <c r="A231" s="81"/>
    </row>
    <row r="232" ht="36" customHeight="1">
      <c r="A232" s="81"/>
    </row>
    <row r="233" spans="1:16" ht="36" customHeight="1">
      <c r="A233" s="242" t="s">
        <v>67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</row>
    <row r="234" spans="1:16" ht="36" customHeight="1">
      <c r="A234" s="241" t="s">
        <v>325</v>
      </c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</row>
    <row r="235" spans="1:16" ht="36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36" customHeight="1">
      <c r="A236" s="1"/>
      <c r="B236" s="1"/>
      <c r="C236" s="1"/>
      <c r="D236" s="1"/>
      <c r="E236" s="1"/>
      <c r="F236" s="1" t="s">
        <v>61</v>
      </c>
      <c r="G236" s="1"/>
      <c r="H236" s="1"/>
      <c r="I236" s="1"/>
      <c r="J236" s="1" t="s">
        <v>61</v>
      </c>
      <c r="K236" s="1"/>
      <c r="L236" s="1" t="s">
        <v>61</v>
      </c>
      <c r="M236" s="1"/>
      <c r="N236" s="1"/>
      <c r="O236" s="1"/>
      <c r="P236" s="1" t="s">
        <v>0</v>
      </c>
    </row>
    <row r="237" spans="1:16" ht="36" customHeight="1">
      <c r="A237" s="3" t="s">
        <v>1</v>
      </c>
      <c r="B237" s="3">
        <v>2550</v>
      </c>
      <c r="C237" s="3">
        <v>2551</v>
      </c>
      <c r="D237" s="4" t="s">
        <v>2</v>
      </c>
      <c r="E237" s="3">
        <v>2552</v>
      </c>
      <c r="F237" s="4" t="s">
        <v>2</v>
      </c>
      <c r="G237" s="3">
        <v>2553</v>
      </c>
      <c r="H237" s="4" t="s">
        <v>2</v>
      </c>
      <c r="I237" s="3">
        <v>2554</v>
      </c>
      <c r="J237" s="4" t="s">
        <v>2</v>
      </c>
      <c r="K237" s="3">
        <v>2555</v>
      </c>
      <c r="L237" s="4" t="s">
        <v>2</v>
      </c>
      <c r="M237" s="3">
        <v>2556</v>
      </c>
      <c r="N237" s="4" t="s">
        <v>2</v>
      </c>
      <c r="O237" s="3">
        <v>2557</v>
      </c>
      <c r="P237" s="4" t="s">
        <v>2</v>
      </c>
    </row>
    <row r="238" spans="1:16" ht="36" customHeight="1">
      <c r="A238" s="5" t="s">
        <v>4</v>
      </c>
      <c r="B238" s="71">
        <f aca="true" t="shared" si="83" ref="B238:C242">B27+B46+B63+B85+B102+B120+B137+B155+B171+B189+B220</f>
        <v>15674.7551006</v>
      </c>
      <c r="C238" s="71">
        <f t="shared" si="83"/>
        <v>17332.687845079996</v>
      </c>
      <c r="D238" s="4">
        <f>(C238-B238)/B238*100</f>
        <v>10.577088661605528</v>
      </c>
      <c r="E238" s="71">
        <f>E27+E46+E63+E85+E102+E120+E137+E155+E171+E189+E220</f>
        <v>16722.31971048</v>
      </c>
      <c r="F238" s="4">
        <f aca="true" t="shared" si="84" ref="F238:F246">(E238-C238)/C238*100</f>
        <v>-3.5214857617899975</v>
      </c>
      <c r="G238" s="71">
        <f>G27+G46+G63+G85+G102+G120+G137+G155+G171+G189+G220</f>
        <v>17822.753113779996</v>
      </c>
      <c r="H238" s="4">
        <f aca="true" t="shared" si="85" ref="H238:H246">(G238-C238)/C238*100</f>
        <v>2.8274049188459167</v>
      </c>
      <c r="I238" s="71">
        <f>I27+I46+I63+I85+I102+I120+I137+I155+I171+I189+I220</f>
        <v>19963.26571153</v>
      </c>
      <c r="J238" s="4">
        <f aca="true" t="shared" si="86" ref="J238:J246">(I238-G238)*100/G238</f>
        <v>12.009999712642742</v>
      </c>
      <c r="K238" s="71">
        <f>K27+K46+K63+K85+K102+K120+K137+K155+K171+K189+K220</f>
        <v>20495.091861849996</v>
      </c>
      <c r="L238" s="4">
        <f aca="true" t="shared" si="87" ref="L238:L246">(K238-I238)/I238*100</f>
        <v>2.6640238025426646</v>
      </c>
      <c r="M238" s="30">
        <f>M27+M46+M63+M85+M102+M120+M137+M155+M171+M189+M220</f>
        <v>19299.621894509997</v>
      </c>
      <c r="N238" s="4">
        <f aca="true" t="shared" si="88" ref="N238:N246">(M238-K238)/K238*100</f>
        <v>-5.832957350951291</v>
      </c>
      <c r="O238" s="71">
        <f>O27+O46+O63+O85+O102+O120+O137+O155+O171+O189+O204+O220</f>
        <v>21480.965381340004</v>
      </c>
      <c r="P238" s="4">
        <f aca="true" t="shared" si="89" ref="P238:P246">(O238-M238)/M238*100</f>
        <v>11.302519286403818</v>
      </c>
    </row>
    <row r="239" spans="1:16" ht="36" customHeight="1">
      <c r="A239" s="5" t="s">
        <v>5</v>
      </c>
      <c r="B239" s="71">
        <f t="shared" si="83"/>
        <v>31512.641241679998</v>
      </c>
      <c r="C239" s="71">
        <f t="shared" si="83"/>
        <v>36804.20535546</v>
      </c>
      <c r="D239" s="4">
        <f aca="true" t="shared" si="90" ref="D239:D246">(C239-B239)/B239*100</f>
        <v>16.791877498294706</v>
      </c>
      <c r="E239" s="71">
        <f>E28+E47+E64+E86+E103+E121+E138+E156+E172+E190+E221</f>
        <v>34248.56998024</v>
      </c>
      <c r="F239" s="4">
        <f t="shared" si="84"/>
        <v>-6.9438678285194015</v>
      </c>
      <c r="G239" s="71">
        <f>G28+G47+G64+G86+G103+G121+G138+G156+G172+G190+G221</f>
        <v>38836.456296590004</v>
      </c>
      <c r="H239" s="4">
        <f t="shared" si="85"/>
        <v>5.521790027803211</v>
      </c>
      <c r="I239" s="71">
        <f>I28+I47+I64+I86+I103+I121+I138+I156+I172+I190+I221</f>
        <v>47730.68487044</v>
      </c>
      <c r="J239" s="4">
        <f t="shared" si="86"/>
        <v>22.901751143115877</v>
      </c>
      <c r="K239" s="71">
        <f>K28+K47+K64+K86+K103+K121+K138+K156+K172+K190+K221</f>
        <v>40690.53159243</v>
      </c>
      <c r="L239" s="4">
        <f t="shared" si="87"/>
        <v>-14.749742848064654</v>
      </c>
      <c r="M239" s="30">
        <f>M28+M47+M64+M86+M103+M121+M138+M156+M172+M190+M221</f>
        <v>43240.59483054</v>
      </c>
      <c r="N239" s="4">
        <f t="shared" si="88"/>
        <v>6.266969583126336</v>
      </c>
      <c r="O239" s="71">
        <f aca="true" t="shared" si="91" ref="O239:O245">O28+O47+O64+O86+O103+O121+O138+O156+O172+O190+O205+O221</f>
        <v>44243.02798263</v>
      </c>
      <c r="P239" s="4">
        <f t="shared" si="89"/>
        <v>2.3182686455136414</v>
      </c>
    </row>
    <row r="240" spans="1:16" ht="36" customHeight="1">
      <c r="A240" s="5" t="s">
        <v>6</v>
      </c>
      <c r="B240" s="71">
        <f t="shared" si="83"/>
        <v>0.7229282499999999</v>
      </c>
      <c r="C240" s="71">
        <f t="shared" si="83"/>
        <v>0.37377668000000003</v>
      </c>
      <c r="D240" s="4">
        <f t="shared" si="90"/>
        <v>-48.29684965278365</v>
      </c>
      <c r="E240" s="71">
        <f>E29+E48+E65+E87+E104+E122+E139+E157+E173+E191+E222</f>
        <v>0.72644685</v>
      </c>
      <c r="F240" s="4">
        <f t="shared" si="84"/>
        <v>94.35317634048221</v>
      </c>
      <c r="G240" s="71">
        <f>G29+G48+G65+G87+G104+G122+G139+G157+G173+G191+G222</f>
        <v>0.01501247</v>
      </c>
      <c r="H240" s="4">
        <f t="shared" si="85"/>
        <v>-95.98357232987354</v>
      </c>
      <c r="I240" s="71">
        <f>I29+I48+I65+I87+I104+I122+I139+I157+I173+I191+I222</f>
        <v>4.42681818</v>
      </c>
      <c r="J240" s="4">
        <f t="shared" si="86"/>
        <v>29387.607169239967</v>
      </c>
      <c r="K240" s="71">
        <f>K29+K48+K65+K87+K104+K122+K139+K157+K173+K191+K222</f>
        <v>0</v>
      </c>
      <c r="L240" s="4">
        <f t="shared" si="87"/>
        <v>-100</v>
      </c>
      <c r="M240" s="30">
        <f>M29+M48+M65+M87+M104+M122+M139+M157+M173+M191+M222</f>
        <v>0</v>
      </c>
      <c r="N240" s="4" t="e">
        <f t="shared" si="88"/>
        <v>#DIV/0!</v>
      </c>
      <c r="O240" s="71">
        <f t="shared" si="91"/>
        <v>2.22800244</v>
      </c>
      <c r="P240" s="4" t="e">
        <f t="shared" si="89"/>
        <v>#DIV/0!</v>
      </c>
    </row>
    <row r="241" spans="1:16" ht="36" customHeight="1">
      <c r="A241" s="5" t="s">
        <v>7</v>
      </c>
      <c r="B241" s="71">
        <f t="shared" si="83"/>
        <v>27665.17155781</v>
      </c>
      <c r="C241" s="71">
        <f t="shared" si="83"/>
        <v>27260.648910400003</v>
      </c>
      <c r="D241" s="4">
        <f t="shared" si="90"/>
        <v>-1.4622090687733313</v>
      </c>
      <c r="E241" s="71">
        <f>E30+E49+E66+E88+E105+E123+E140+E158+E174+E192+E223</f>
        <v>25615.82800161</v>
      </c>
      <c r="F241" s="4">
        <f t="shared" si="84"/>
        <v>-6.033682155535557</v>
      </c>
      <c r="G241" s="71">
        <f>G30+G49+G66+G88+G105+G123+G140+G158+G174+G192+G223</f>
        <v>33804.864217812996</v>
      </c>
      <c r="H241" s="4">
        <f t="shared" si="85"/>
        <v>24.00608778214505</v>
      </c>
      <c r="I241" s="71">
        <f>I30+I49+I66+I88+I105+I123+I140+I158+I174+I192+I223</f>
        <v>34344.448730632</v>
      </c>
      <c r="J241" s="4">
        <f t="shared" si="86"/>
        <v>1.5961741758296384</v>
      </c>
      <c r="K241" s="71">
        <f>K30+K49+K66+K88+K105+K123+K140+K158+K174+K192+K223</f>
        <v>31446.881930377</v>
      </c>
      <c r="L241" s="4">
        <f t="shared" si="87"/>
        <v>-8.436783548284604</v>
      </c>
      <c r="M241" s="30">
        <f>M30+M49+M66+M88+M105+M123+M140+M158+M174+M192+M223</f>
        <v>30954.984119048997</v>
      </c>
      <c r="N241" s="4">
        <f t="shared" si="88"/>
        <v>-1.5642180754742496</v>
      </c>
      <c r="O241" s="71">
        <f t="shared" si="91"/>
        <v>37362.619806427</v>
      </c>
      <c r="P241" s="4">
        <f t="shared" si="89"/>
        <v>20.699851315494257</v>
      </c>
    </row>
    <row r="242" spans="1:16" ht="36" customHeight="1">
      <c r="A242" s="5" t="s">
        <v>8</v>
      </c>
      <c r="B242" s="71">
        <f t="shared" si="83"/>
        <v>2906.58108172</v>
      </c>
      <c r="C242" s="71">
        <f t="shared" si="83"/>
        <v>1546.8794099100003</v>
      </c>
      <c r="D242" s="4">
        <f t="shared" si="90"/>
        <v>-46.780104651523494</v>
      </c>
      <c r="E242" s="71">
        <f>E31+E50+E67+E89+E106+E124+E141+E159+E175+E193+E224</f>
        <v>550.7582084800001</v>
      </c>
      <c r="F242" s="4">
        <f t="shared" si="84"/>
        <v>-64.39553044978186</v>
      </c>
      <c r="G242" s="71">
        <f>G31+G50+G67+G89+G106+G124+G141+G159+G175+G193+G224</f>
        <v>1438.6013716872728</v>
      </c>
      <c r="H242" s="4">
        <f t="shared" si="85"/>
        <v>-6.999772414646545</v>
      </c>
      <c r="I242" s="71">
        <f>I31+I50+I67+I89+I106+I124+I141+I159+I175+I193+I224</f>
        <v>3227.2219929672724</v>
      </c>
      <c r="J242" s="4">
        <f t="shared" si="86"/>
        <v>124.33052383247797</v>
      </c>
      <c r="K242" s="71">
        <f>K31+K50+K67+K89+K106+K124+K141+K159+K175+K193+K224</f>
        <v>2779.268282439091</v>
      </c>
      <c r="L242" s="4">
        <f t="shared" si="87"/>
        <v>-13.880474027022544</v>
      </c>
      <c r="M242" s="30">
        <f>M31+M50+M67+M89+M106+M124+M141+M159+M175+M193+M224</f>
        <v>2997.2689194572727</v>
      </c>
      <c r="N242" s="4">
        <f t="shared" si="88"/>
        <v>7.843814085729933</v>
      </c>
      <c r="O242" s="71">
        <f t="shared" si="91"/>
        <v>4425.197173862727</v>
      </c>
      <c r="P242" s="4">
        <f t="shared" si="89"/>
        <v>47.64097893037956</v>
      </c>
    </row>
    <row r="243" spans="1:16" ht="36" customHeight="1">
      <c r="A243" s="5" t="s">
        <v>9</v>
      </c>
      <c r="B243" s="78">
        <v>0</v>
      </c>
      <c r="C243" s="78">
        <v>0</v>
      </c>
      <c r="D243" s="4" t="e">
        <f t="shared" si="90"/>
        <v>#DIV/0!</v>
      </c>
      <c r="E243" s="78">
        <v>0</v>
      </c>
      <c r="F243" s="4" t="e">
        <f t="shared" si="84"/>
        <v>#DIV/0!</v>
      </c>
      <c r="G243" s="78">
        <v>0</v>
      </c>
      <c r="H243" s="4" t="e">
        <f t="shared" si="85"/>
        <v>#DIV/0!</v>
      </c>
      <c r="I243" s="78">
        <v>0</v>
      </c>
      <c r="J243" s="4" t="e">
        <f t="shared" si="86"/>
        <v>#DIV/0!</v>
      </c>
      <c r="K243" s="78">
        <v>0</v>
      </c>
      <c r="L243" s="4" t="e">
        <f t="shared" si="87"/>
        <v>#DIV/0!</v>
      </c>
      <c r="M243" s="30">
        <v>0</v>
      </c>
      <c r="N243" s="4" t="e">
        <f t="shared" si="88"/>
        <v>#DIV/0!</v>
      </c>
      <c r="O243" s="71">
        <f t="shared" si="91"/>
        <v>0</v>
      </c>
      <c r="P243" s="4" t="e">
        <f t="shared" si="89"/>
        <v>#DIV/0!</v>
      </c>
    </row>
    <row r="244" spans="1:16" ht="36" customHeight="1">
      <c r="A244" s="5" t="s">
        <v>10</v>
      </c>
      <c r="B244" s="71">
        <f>B33+B52+B69+B91+B108+B126+B143+B161+B177+B195+B226</f>
        <v>579.7375582000001</v>
      </c>
      <c r="C244" s="71">
        <f>C33+C52+C69+C91+C108+C126+C143+C161+C177+C195+C226</f>
        <v>644.13090171</v>
      </c>
      <c r="D244" s="4">
        <f t="shared" si="90"/>
        <v>11.107326513385086</v>
      </c>
      <c r="E244" s="71">
        <f>E33+E52+E69+E91+E108+E126+E143+E161+E177+E195+E226</f>
        <v>633.2622669699999</v>
      </c>
      <c r="F244" s="4">
        <f t="shared" si="84"/>
        <v>-1.687333228563738</v>
      </c>
      <c r="G244" s="71">
        <f>G33+G52+G69+G91+G108+G126+G143+G161+G177+G195+G226</f>
        <v>744.2947103900001</v>
      </c>
      <c r="H244" s="4">
        <f t="shared" si="85"/>
        <v>15.550225647316601</v>
      </c>
      <c r="I244" s="71">
        <f>I33+I52+I69+I91+I108+I126+I143+I161+I177+I195+I226</f>
        <v>811.1288574299999</v>
      </c>
      <c r="J244" s="4">
        <f t="shared" si="86"/>
        <v>8.979527344078486</v>
      </c>
      <c r="K244" s="71">
        <f>K33+K52+K69+K91+K108+K126+K143+K161+K177+K195+K226</f>
        <v>766.42936841</v>
      </c>
      <c r="L244" s="4">
        <f t="shared" si="87"/>
        <v>-5.510775336193414</v>
      </c>
      <c r="M244" s="30">
        <f>M33+M52+M69+M91+M108+M126+M143+M161+M177+M195+M226</f>
        <v>880.8606485299999</v>
      </c>
      <c r="N244" s="4">
        <f t="shared" si="88"/>
        <v>14.930440408017489</v>
      </c>
      <c r="O244" s="71">
        <f t="shared" si="91"/>
        <v>1047.04049334</v>
      </c>
      <c r="P244" s="4">
        <f t="shared" si="89"/>
        <v>18.865622512178824</v>
      </c>
    </row>
    <row r="245" spans="1:16" ht="36" customHeight="1">
      <c r="A245" s="5" t="s">
        <v>11</v>
      </c>
      <c r="B245" s="71">
        <f>B34+B53+B70+B92+B109+B127+B144+B162+B178+B196+B227</f>
        <v>23.0157136</v>
      </c>
      <c r="C245" s="71">
        <f>C34+C53+C70+C92+C109+C127+C144+C162+C178+C196+C227</f>
        <v>24.229806189999998</v>
      </c>
      <c r="D245" s="4">
        <f t="shared" si="90"/>
        <v>5.275059514122544</v>
      </c>
      <c r="E245" s="71">
        <f>E34+E53+E70+E92+E109+E127+E144+E162+E178+E196+E227</f>
        <v>22.81067638</v>
      </c>
      <c r="F245" s="4">
        <f t="shared" si="84"/>
        <v>-5.856958982138676</v>
      </c>
      <c r="G245" s="71">
        <f>G34+G53+G70+G92+G109+G127+G144+G162+G178+G196+G227</f>
        <v>25.583548860000004</v>
      </c>
      <c r="H245" s="4">
        <f t="shared" si="85"/>
        <v>5.587096567692382</v>
      </c>
      <c r="I245" s="71">
        <f>I34+I53+I70+I92+I109+I127+I144+I162+I178+I196+I227</f>
        <v>28.144111790000004</v>
      </c>
      <c r="J245" s="4">
        <f t="shared" si="86"/>
        <v>10.008630718170034</v>
      </c>
      <c r="K245" s="71">
        <f>K34+K53+K70+K92+K109+K127+K144+K162+K178+K196+K227</f>
        <v>26.926387450000004</v>
      </c>
      <c r="L245" s="4">
        <f t="shared" si="87"/>
        <v>-4.326746386903831</v>
      </c>
      <c r="M245" s="30">
        <f>M34+M53+M70+M92+M109+M127+M144+M162+M178+M196+M227</f>
        <v>26.641030260000004</v>
      </c>
      <c r="N245" s="4">
        <f t="shared" si="88"/>
        <v>-1.0597678226605147</v>
      </c>
      <c r="O245" s="71">
        <f t="shared" si="91"/>
        <v>31.75734705</v>
      </c>
      <c r="P245" s="4">
        <f t="shared" si="89"/>
        <v>19.204650646269695</v>
      </c>
    </row>
    <row r="246" spans="1:16" ht="36" customHeight="1">
      <c r="A246" s="3" t="s">
        <v>3</v>
      </c>
      <c r="B246" s="76">
        <f>SUM(B238:B245)</f>
        <v>78362.62518186</v>
      </c>
      <c r="C246" s="76">
        <f>SUM(C238:C245)</f>
        <v>83613.15600542999</v>
      </c>
      <c r="D246" s="4">
        <f t="shared" si="90"/>
        <v>6.7002998066805795</v>
      </c>
      <c r="E246" s="76">
        <f>SUM(E238:E245)</f>
        <v>77794.27529101</v>
      </c>
      <c r="F246" s="4">
        <f t="shared" si="84"/>
        <v>-6.959288457000842</v>
      </c>
      <c r="G246" s="76">
        <f>SUM(G238:G245)</f>
        <v>92672.56827159027</v>
      </c>
      <c r="H246" s="4">
        <f t="shared" si="85"/>
        <v>10.834912469482601</v>
      </c>
      <c r="I246" s="76">
        <f>SUM(I238:I245)</f>
        <v>106109.32109296926</v>
      </c>
      <c r="J246" s="4">
        <f t="shared" si="86"/>
        <v>14.499169573029054</v>
      </c>
      <c r="K246" s="76">
        <f>SUM(K238:K245)</f>
        <v>96205.12942295609</v>
      </c>
      <c r="L246" s="4">
        <f t="shared" si="87"/>
        <v>-9.333950653906706</v>
      </c>
      <c r="M246" s="30">
        <f>SUM(M238:M245)</f>
        <v>97399.97144234626</v>
      </c>
      <c r="N246" s="4">
        <f t="shared" si="88"/>
        <v>1.241973298676381</v>
      </c>
      <c r="O246" s="76">
        <f>SUM(O238:O245)</f>
        <v>108592.83618708974</v>
      </c>
      <c r="P246" s="4">
        <f t="shared" si="89"/>
        <v>11.491650951221114</v>
      </c>
    </row>
    <row r="247" ht="30" customHeight="1"/>
  </sheetData>
  <sheetProtection/>
  <mergeCells count="28">
    <mergeCell ref="A233:P233"/>
    <mergeCell ref="A234:P234"/>
    <mergeCell ref="A184:P184"/>
    <mergeCell ref="A185:P185"/>
    <mergeCell ref="A215:P215"/>
    <mergeCell ref="A216:P216"/>
    <mergeCell ref="A199:P199"/>
    <mergeCell ref="A200:P200"/>
    <mergeCell ref="A166:P166"/>
    <mergeCell ref="A167:P167"/>
    <mergeCell ref="A22:P22"/>
    <mergeCell ref="A23:P23"/>
    <mergeCell ref="A58:P58"/>
    <mergeCell ref="A59:P59"/>
    <mergeCell ref="A132:P132"/>
    <mergeCell ref="A133:P133"/>
    <mergeCell ref="A150:P150"/>
    <mergeCell ref="A151:P151"/>
    <mergeCell ref="A115:P115"/>
    <mergeCell ref="A116:P116"/>
    <mergeCell ref="A1:P1"/>
    <mergeCell ref="A2:P2"/>
    <mergeCell ref="A97:P97"/>
    <mergeCell ref="A98:P98"/>
    <mergeCell ref="A41:P41"/>
    <mergeCell ref="A42:P42"/>
    <mergeCell ref="A80:P80"/>
    <mergeCell ref="A81:P81"/>
  </mergeCells>
  <printOptions horizontalCentered="1"/>
  <pageMargins left="0.7" right="0" top="0.5511811023622047" bottom="0.2362204724409449" header="0.5118110236220472" footer="0.2362204724409449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="75" zoomScaleNormal="75" zoomScalePageLayoutView="0" workbookViewId="0" topLeftCell="B1">
      <selection activeCell="A1" sqref="A1:P1"/>
    </sheetView>
  </sheetViews>
  <sheetFormatPr defaultColWidth="9.140625" defaultRowHeight="35.25" customHeight="1"/>
  <cols>
    <col min="1" max="1" width="31.8515625" style="2" customWidth="1"/>
    <col min="2" max="16" width="18.421875" style="2" customWidth="1"/>
    <col min="17" max="16384" width="9.140625" style="2" customWidth="1"/>
  </cols>
  <sheetData>
    <row r="1" spans="1:16" ht="34.5" customHeight="1">
      <c r="A1" s="241" t="s">
        <v>108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4.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3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4.5" customHeight="1">
      <c r="A5" s="3" t="s">
        <v>60</v>
      </c>
      <c r="B5" s="3">
        <v>2550</v>
      </c>
      <c r="C5" s="3">
        <v>2551</v>
      </c>
      <c r="D5" s="4" t="s">
        <v>2</v>
      </c>
      <c r="E5" s="3">
        <v>2552</v>
      </c>
      <c r="F5" s="4" t="s">
        <v>2</v>
      </c>
      <c r="G5" s="3">
        <v>2553</v>
      </c>
      <c r="H5" s="4" t="s">
        <v>2</v>
      </c>
      <c r="I5" s="3">
        <v>2554</v>
      </c>
      <c r="J5" s="4" t="s">
        <v>2</v>
      </c>
      <c r="K5" s="3">
        <v>2555</v>
      </c>
      <c r="L5" s="4" t="s">
        <v>2</v>
      </c>
      <c r="M5" s="3">
        <v>2556</v>
      </c>
      <c r="N5" s="4" t="s">
        <v>2</v>
      </c>
      <c r="O5" s="3">
        <v>2557</v>
      </c>
      <c r="P5" s="4" t="s">
        <v>2</v>
      </c>
    </row>
    <row r="6" spans="1:16" ht="34.5" customHeight="1">
      <c r="A6" s="132" t="s">
        <v>247</v>
      </c>
      <c r="B6" s="133">
        <f>B41</f>
        <v>16905.49948352</v>
      </c>
      <c r="C6" s="133">
        <f>C41</f>
        <v>20531.359341170002</v>
      </c>
      <c r="D6" s="123">
        <f>(C6-B6)/B6*100</f>
        <v>21.44781265519306</v>
      </c>
      <c r="E6" s="134">
        <f>E41</f>
        <v>16429.86588306</v>
      </c>
      <c r="F6" s="123">
        <f>(E6-C6)/C6*100</f>
        <v>-19.97672628468191</v>
      </c>
      <c r="G6" s="134">
        <f>G41</f>
        <v>20549.159225199994</v>
      </c>
      <c r="H6" s="123">
        <f>(G6-E6)/E6*100</f>
        <v>25.07198398002255</v>
      </c>
      <c r="I6" s="134">
        <f>I41</f>
        <v>24334.97338956</v>
      </c>
      <c r="J6" s="123">
        <f>(I6-G6)/G6*100</f>
        <v>18.4232071145634</v>
      </c>
      <c r="K6" s="134">
        <f>K41</f>
        <v>26831.41223698</v>
      </c>
      <c r="L6" s="123">
        <f>(K6-I6)/I6*100</f>
        <v>10.258646300763992</v>
      </c>
      <c r="M6" s="141">
        <f>M41</f>
        <v>31747.04669651</v>
      </c>
      <c r="N6" s="123">
        <f aca="true" t="shared" si="0" ref="N6:N19">(M6-K6)/K6*100</f>
        <v>18.320446259459644</v>
      </c>
      <c r="O6" s="134">
        <f>O41</f>
        <v>31333.082360970002</v>
      </c>
      <c r="P6" s="123">
        <f>(O6-M6)/M6*100</f>
        <v>-1.3039459685725805</v>
      </c>
    </row>
    <row r="7" spans="1:16" ht="34.5" customHeight="1">
      <c r="A7" s="132" t="s">
        <v>248</v>
      </c>
      <c r="B7" s="133">
        <f>B57</f>
        <v>60258.172158420006</v>
      </c>
      <c r="C7" s="133">
        <f>C57</f>
        <v>81521.80800484</v>
      </c>
      <c r="D7" s="123">
        <f aca="true" t="shared" si="1" ref="D7:D19">(C7-B7)/B7*100</f>
        <v>35.287555338581214</v>
      </c>
      <c r="E7" s="134">
        <f>E57</f>
        <v>56744.06533125999</v>
      </c>
      <c r="F7" s="123">
        <f aca="true" t="shared" si="2" ref="F7:F19">(E7-C7)/C7*100</f>
        <v>-30.394005334264595</v>
      </c>
      <c r="G7" s="134">
        <f>G57</f>
        <v>72216.030919454</v>
      </c>
      <c r="H7" s="123">
        <f aca="true" t="shared" si="3" ref="H7:H19">(G7-E7)/E7*100</f>
        <v>27.266226869491835</v>
      </c>
      <c r="I7" s="134">
        <f>I57</f>
        <v>90359.58207593001</v>
      </c>
      <c r="J7" s="123">
        <f aca="true" t="shared" si="4" ref="J7:J19">(I7-G7)/G7*100</f>
        <v>25.123993835541004</v>
      </c>
      <c r="K7" s="134">
        <f>K57</f>
        <v>108132.91695834999</v>
      </c>
      <c r="L7" s="123">
        <f aca="true" t="shared" si="5" ref="L7:L19">(K7-I7)/I7*100</f>
        <v>19.669562955132836</v>
      </c>
      <c r="M7" s="141">
        <f>M57</f>
        <v>108924.41627156001</v>
      </c>
      <c r="N7" s="123">
        <f t="shared" si="0"/>
        <v>0.7319688911332022</v>
      </c>
      <c r="O7" s="134">
        <f>O57</f>
        <v>104745.69392746</v>
      </c>
      <c r="P7" s="123">
        <f aca="true" t="shared" si="6" ref="P7:P19">(O7-M7)/M7*100</f>
        <v>-3.836350459461739</v>
      </c>
    </row>
    <row r="8" spans="1:16" ht="34.5" customHeight="1">
      <c r="A8" s="132" t="s">
        <v>249</v>
      </c>
      <c r="B8" s="133">
        <f>B74</f>
        <v>3723.85500398</v>
      </c>
      <c r="C8" s="133">
        <f>C74</f>
        <v>3754.4226045600003</v>
      </c>
      <c r="D8" s="123">
        <f t="shared" si="1"/>
        <v>0.8208590438491804</v>
      </c>
      <c r="E8" s="134">
        <f>E74</f>
        <v>2956.6566995699995</v>
      </c>
      <c r="F8" s="123">
        <f t="shared" si="2"/>
        <v>-21.248697576587677</v>
      </c>
      <c r="G8" s="134">
        <f>G74</f>
        <v>3561.58124397</v>
      </c>
      <c r="H8" s="123">
        <f t="shared" si="3"/>
        <v>20.459749164925956</v>
      </c>
      <c r="I8" s="134">
        <f>I74</f>
        <v>4367.563626720001</v>
      </c>
      <c r="J8" s="123">
        <f t="shared" si="4"/>
        <v>22.629903055407876</v>
      </c>
      <c r="K8" s="134">
        <f>K74</f>
        <v>5343.92930468</v>
      </c>
      <c r="L8" s="123">
        <f t="shared" si="5"/>
        <v>22.354927401326517</v>
      </c>
      <c r="M8" s="141">
        <f>M74</f>
        <v>6450.63353383</v>
      </c>
      <c r="N8" s="123">
        <f t="shared" si="0"/>
        <v>20.709559690110268</v>
      </c>
      <c r="O8" s="134">
        <f>O74</f>
        <v>7832.72046604</v>
      </c>
      <c r="P8" s="123">
        <f t="shared" si="6"/>
        <v>21.425599903664043</v>
      </c>
    </row>
    <row r="9" spans="1:16" ht="34.5" customHeight="1">
      <c r="A9" s="5" t="s">
        <v>250</v>
      </c>
      <c r="B9" s="6">
        <f>B96</f>
        <v>7991.938542330001</v>
      </c>
      <c r="C9" s="6">
        <f>C96</f>
        <v>9249.044651781998</v>
      </c>
      <c r="D9" s="4">
        <f t="shared" si="1"/>
        <v>15.729676883695051</v>
      </c>
      <c r="E9" s="7">
        <f>E96</f>
        <v>7753.89980088</v>
      </c>
      <c r="F9" s="4">
        <f t="shared" si="2"/>
        <v>-16.165397694495194</v>
      </c>
      <c r="G9" s="7">
        <f>G96</f>
        <v>8525.967526229999</v>
      </c>
      <c r="H9" s="4">
        <f t="shared" si="3"/>
        <v>9.957153757163278</v>
      </c>
      <c r="I9" s="7">
        <f>I96</f>
        <v>10423.88975507</v>
      </c>
      <c r="J9" s="4">
        <f t="shared" si="4"/>
        <v>22.260490941363255</v>
      </c>
      <c r="K9" s="7">
        <f>K96</f>
        <v>10466.89021261</v>
      </c>
      <c r="L9" s="4">
        <f t="shared" si="5"/>
        <v>0.41251834536224985</v>
      </c>
      <c r="M9" s="30">
        <f>M96</f>
        <v>12435.254134674997</v>
      </c>
      <c r="N9" s="123">
        <f t="shared" si="0"/>
        <v>18.80562308462553</v>
      </c>
      <c r="O9" s="7">
        <f>O96</f>
        <v>12060.505889700002</v>
      </c>
      <c r="P9" s="123">
        <f t="shared" si="6"/>
        <v>-3.0135953870860663</v>
      </c>
    </row>
    <row r="10" spans="1:16" ht="34.5" customHeight="1">
      <c r="A10" s="5" t="s">
        <v>251</v>
      </c>
      <c r="B10" s="6">
        <f>B113</f>
        <v>379.0118919300001</v>
      </c>
      <c r="C10" s="6">
        <f>C113</f>
        <v>389.2905946200001</v>
      </c>
      <c r="D10" s="4">
        <f t="shared" si="1"/>
        <v>2.7119736633219858</v>
      </c>
      <c r="E10" s="7">
        <f>E113</f>
        <v>390.28958357</v>
      </c>
      <c r="F10" s="4">
        <f t="shared" si="2"/>
        <v>0.256617797554304</v>
      </c>
      <c r="G10" s="7">
        <f>G113</f>
        <v>424.38031435000005</v>
      </c>
      <c r="H10" s="4">
        <f t="shared" si="3"/>
        <v>8.734727293557336</v>
      </c>
      <c r="I10" s="7">
        <f>I113</f>
        <v>490.66422198999993</v>
      </c>
      <c r="J10" s="4">
        <f t="shared" si="4"/>
        <v>15.618987356075479</v>
      </c>
      <c r="K10" s="7">
        <f>K113</f>
        <v>553.0119524099999</v>
      </c>
      <c r="L10" s="4">
        <f t="shared" si="5"/>
        <v>12.706801846512194</v>
      </c>
      <c r="M10" s="30">
        <f>M113</f>
        <v>651.75609222</v>
      </c>
      <c r="N10" s="123">
        <f t="shared" si="0"/>
        <v>17.85569721950453</v>
      </c>
      <c r="O10" s="7">
        <f>O113</f>
        <v>641.2228440700002</v>
      </c>
      <c r="P10" s="123">
        <f t="shared" si="6"/>
        <v>-1.6161334394469082</v>
      </c>
    </row>
    <row r="11" spans="1:16" ht="34.5" customHeight="1">
      <c r="A11" s="5" t="s">
        <v>252</v>
      </c>
      <c r="B11" s="6">
        <f>B131</f>
        <v>2992.2632030399996</v>
      </c>
      <c r="C11" s="6">
        <f>C131</f>
        <v>3351.8661018899998</v>
      </c>
      <c r="D11" s="4">
        <f t="shared" si="1"/>
        <v>12.017756275071674</v>
      </c>
      <c r="E11" s="7">
        <f>E131</f>
        <v>3399.1936005500006</v>
      </c>
      <c r="F11" s="4">
        <f t="shared" si="2"/>
        <v>1.4119746201471037</v>
      </c>
      <c r="G11" s="7">
        <f>G131</f>
        <v>4402.5458169799995</v>
      </c>
      <c r="H11" s="4">
        <f t="shared" si="3"/>
        <v>29.517360125285396</v>
      </c>
      <c r="I11" s="7">
        <f>I131</f>
        <v>4701.44527047</v>
      </c>
      <c r="J11" s="4">
        <f t="shared" si="4"/>
        <v>6.789241178074448</v>
      </c>
      <c r="K11" s="7">
        <f>K131</f>
        <v>4798.9378342499995</v>
      </c>
      <c r="L11" s="4">
        <f t="shared" si="5"/>
        <v>2.073672204425204</v>
      </c>
      <c r="M11" s="30">
        <f>M131</f>
        <v>6759.24553584</v>
      </c>
      <c r="N11" s="123">
        <f t="shared" si="0"/>
        <v>40.84878298692041</v>
      </c>
      <c r="O11" s="7">
        <f>O131</f>
        <v>7020.38804919</v>
      </c>
      <c r="P11" s="123">
        <f t="shared" si="6"/>
        <v>3.863486123788909</v>
      </c>
    </row>
    <row r="12" spans="1:16" ht="34.5" customHeight="1">
      <c r="A12" s="5" t="s">
        <v>253</v>
      </c>
      <c r="B12" s="6">
        <f>B147</f>
        <v>529.57473528</v>
      </c>
      <c r="C12" s="6">
        <f>C147</f>
        <v>641.7212566300001</v>
      </c>
      <c r="D12" s="4">
        <f t="shared" si="1"/>
        <v>21.176712912995228</v>
      </c>
      <c r="E12" s="7">
        <f>E147</f>
        <v>598.1423798699999</v>
      </c>
      <c r="F12" s="4">
        <f t="shared" si="2"/>
        <v>-6.790935520642514</v>
      </c>
      <c r="G12" s="7">
        <f>G147</f>
        <v>749.93729831</v>
      </c>
      <c r="H12" s="4">
        <f t="shared" si="3"/>
        <v>25.37772335626697</v>
      </c>
      <c r="I12" s="7">
        <f>I147</f>
        <v>971.66314704</v>
      </c>
      <c r="J12" s="4">
        <f t="shared" si="4"/>
        <v>29.56591827472298</v>
      </c>
      <c r="K12" s="7">
        <f>K147</f>
        <v>1093.60009642</v>
      </c>
      <c r="L12" s="4">
        <f t="shared" si="5"/>
        <v>12.549302682875165</v>
      </c>
      <c r="M12" s="30">
        <f>M147</f>
        <v>1186.25078842</v>
      </c>
      <c r="N12" s="123">
        <f t="shared" si="0"/>
        <v>8.472081550038304</v>
      </c>
      <c r="O12" s="7">
        <f>O147</f>
        <v>1223.30306141</v>
      </c>
      <c r="P12" s="123">
        <f t="shared" si="6"/>
        <v>3.123477206649621</v>
      </c>
    </row>
    <row r="13" spans="1:16" ht="34.5" customHeight="1">
      <c r="A13" s="5" t="s">
        <v>254</v>
      </c>
      <c r="B13" s="6">
        <f>B162</f>
        <v>55624.68798884001</v>
      </c>
      <c r="C13" s="6">
        <f>C162</f>
        <v>76508.91650417</v>
      </c>
      <c r="D13" s="4">
        <f t="shared" si="1"/>
        <v>37.54489107340252</v>
      </c>
      <c r="E13" s="7">
        <f>E162</f>
        <v>44868.73962241</v>
      </c>
      <c r="F13" s="4">
        <f t="shared" si="2"/>
        <v>-41.354888197946835</v>
      </c>
      <c r="G13" s="7">
        <f>G162</f>
        <v>57348.1221975</v>
      </c>
      <c r="H13" s="4">
        <f t="shared" si="3"/>
        <v>27.81308920221393</v>
      </c>
      <c r="I13" s="7">
        <f>I162</f>
        <v>76412.60540411</v>
      </c>
      <c r="J13" s="4">
        <f t="shared" si="4"/>
        <v>33.24343060606976</v>
      </c>
      <c r="K13" s="7">
        <f>K162</f>
        <v>90557.93841442998</v>
      </c>
      <c r="L13" s="4">
        <f t="shared" si="5"/>
        <v>18.511779483911106</v>
      </c>
      <c r="M13" s="30">
        <f>M162</f>
        <v>93227.34147351001</v>
      </c>
      <c r="N13" s="123">
        <f t="shared" si="0"/>
        <v>2.9477294932043945</v>
      </c>
      <c r="O13" s="7">
        <f>O162</f>
        <v>92151.27777525001</v>
      </c>
      <c r="P13" s="123">
        <f t="shared" si="6"/>
        <v>-1.1542361728353632</v>
      </c>
    </row>
    <row r="14" spans="1:16" ht="34.5" customHeight="1">
      <c r="A14" s="5" t="s">
        <v>255</v>
      </c>
      <c r="B14" s="6">
        <f>B180</f>
        <v>332.21093572</v>
      </c>
      <c r="C14" s="6">
        <f>C180</f>
        <v>338.51301916299997</v>
      </c>
      <c r="D14" s="4">
        <f t="shared" si="1"/>
        <v>1.8970126402797267</v>
      </c>
      <c r="E14" s="7">
        <f>E180</f>
        <v>323.20240604</v>
      </c>
      <c r="F14" s="4">
        <f t="shared" si="2"/>
        <v>-4.522902298073094</v>
      </c>
      <c r="G14" s="7">
        <f>G180</f>
        <v>374.35236070999997</v>
      </c>
      <c r="H14" s="4">
        <f t="shared" si="3"/>
        <v>15.82598202058853</v>
      </c>
      <c r="I14" s="7">
        <f>I180</f>
        <v>418.09264191</v>
      </c>
      <c r="J14" s="4">
        <f t="shared" si="4"/>
        <v>11.684254138812381</v>
      </c>
      <c r="K14" s="7">
        <f>K180</f>
        <v>481.5782692529999</v>
      </c>
      <c r="L14" s="4">
        <f t="shared" si="5"/>
        <v>15.184583745117916</v>
      </c>
      <c r="M14" s="30">
        <f>M180</f>
        <v>585.18799418</v>
      </c>
      <c r="N14" s="123">
        <f t="shared" si="0"/>
        <v>21.51461798467658</v>
      </c>
      <c r="O14" s="7">
        <f>O180</f>
        <v>552.7661217599999</v>
      </c>
      <c r="P14" s="123">
        <f t="shared" si="6"/>
        <v>-5.5404199577661455</v>
      </c>
    </row>
    <row r="15" spans="1:16" ht="34.5" customHeight="1">
      <c r="A15" s="5" t="s">
        <v>256</v>
      </c>
      <c r="B15" s="6">
        <f>B197</f>
        <v>943.66035534</v>
      </c>
      <c r="C15" s="6">
        <f>C197</f>
        <v>869.8783335500001</v>
      </c>
      <c r="D15" s="4">
        <f t="shared" si="1"/>
        <v>-7.818705254754114</v>
      </c>
      <c r="E15" s="6">
        <f>E197</f>
        <v>801.1154253980002</v>
      </c>
      <c r="F15" s="4">
        <f t="shared" si="2"/>
        <v>-7.904888017083536</v>
      </c>
      <c r="G15" s="6">
        <f>G197</f>
        <v>898.8351916229999</v>
      </c>
      <c r="H15" s="4">
        <f t="shared" si="3"/>
        <v>12.197963380426959</v>
      </c>
      <c r="I15" s="6">
        <f>I197</f>
        <v>1036.58815893</v>
      </c>
      <c r="J15" s="4">
        <f t="shared" si="4"/>
        <v>15.325720286748412</v>
      </c>
      <c r="K15" s="6">
        <f>K197</f>
        <v>1121.83438167</v>
      </c>
      <c r="L15" s="4">
        <f t="shared" si="5"/>
        <v>8.223731093744506</v>
      </c>
      <c r="M15" s="30">
        <f>M197</f>
        <v>1297.91861303</v>
      </c>
      <c r="N15" s="123">
        <f t="shared" si="0"/>
        <v>15.696098661005115</v>
      </c>
      <c r="O15" s="6">
        <f>O197</f>
        <v>1277.2399413299997</v>
      </c>
      <c r="P15" s="123">
        <f t="shared" si="6"/>
        <v>-1.5932179022940214</v>
      </c>
    </row>
    <row r="16" spans="1:16" ht="34.5" customHeight="1">
      <c r="A16" s="135" t="s">
        <v>257</v>
      </c>
      <c r="B16" s="136">
        <f>B214</f>
        <v>13956.605713040002</v>
      </c>
      <c r="C16" s="136">
        <f>C214</f>
        <v>15155.6987582</v>
      </c>
      <c r="D16" s="131">
        <f t="shared" si="1"/>
        <v>8.591580716790299</v>
      </c>
      <c r="E16" s="136">
        <f>E214</f>
        <v>13196.414604275002</v>
      </c>
      <c r="F16" s="131">
        <f t="shared" si="2"/>
        <v>-12.927705843090386</v>
      </c>
      <c r="G16" s="136">
        <f>G214</f>
        <v>14543.723411649997</v>
      </c>
      <c r="H16" s="131">
        <f t="shared" si="3"/>
        <v>10.209658060747289</v>
      </c>
      <c r="I16" s="136">
        <f>I214</f>
        <v>16559.1558684</v>
      </c>
      <c r="J16" s="131">
        <f t="shared" si="4"/>
        <v>13.857747426189206</v>
      </c>
      <c r="K16" s="136">
        <f>K214</f>
        <v>16965.07434609</v>
      </c>
      <c r="L16" s="131">
        <f t="shared" si="5"/>
        <v>2.451323490858724</v>
      </c>
      <c r="M16" s="150">
        <f>M214</f>
        <v>19349.35036527</v>
      </c>
      <c r="N16" s="123">
        <f t="shared" si="0"/>
        <v>14.054026351670599</v>
      </c>
      <c r="O16" s="136">
        <f>O214</f>
        <v>18859.18238386</v>
      </c>
      <c r="P16" s="123">
        <f t="shared" si="6"/>
        <v>-2.5332529111147717</v>
      </c>
    </row>
    <row r="17" spans="1:16" ht="34.5" customHeight="1">
      <c r="A17" s="135" t="s">
        <v>258</v>
      </c>
      <c r="B17" s="136">
        <f>B232</f>
        <v>20620.042478230003</v>
      </c>
      <c r="C17" s="136">
        <f>C232</f>
        <v>21667.592075153003</v>
      </c>
      <c r="D17" s="131">
        <f t="shared" si="1"/>
        <v>5.0802494613140095</v>
      </c>
      <c r="E17" s="136">
        <f>E232</f>
        <v>17463.657174829998</v>
      </c>
      <c r="F17" s="131">
        <f t="shared" si="2"/>
        <v>-19.401947783315556</v>
      </c>
      <c r="G17" s="136">
        <f>G232</f>
        <v>21638.401137414003</v>
      </c>
      <c r="H17" s="131">
        <f t="shared" si="3"/>
        <v>23.905324759815922</v>
      </c>
      <c r="I17" s="136">
        <f>I232</f>
        <v>26844.47524697</v>
      </c>
      <c r="J17" s="131">
        <f t="shared" si="4"/>
        <v>24.05942138005014</v>
      </c>
      <c r="K17" s="136">
        <f>K232</f>
        <v>32359.71704117</v>
      </c>
      <c r="L17" s="131">
        <f t="shared" si="5"/>
        <v>20.545165228448703</v>
      </c>
      <c r="M17" s="150">
        <f>M232</f>
        <v>38955.49023346</v>
      </c>
      <c r="N17" s="123">
        <f t="shared" si="0"/>
        <v>20.382666461200678</v>
      </c>
      <c r="O17" s="136">
        <f>O232</f>
        <v>31970.184282209997</v>
      </c>
      <c r="P17" s="123">
        <f t="shared" si="6"/>
        <v>-17.9315056989069</v>
      </c>
    </row>
    <row r="18" spans="1:16" ht="34.5" customHeight="1">
      <c r="A18" s="135" t="s">
        <v>259</v>
      </c>
      <c r="B18" s="136">
        <f>B248</f>
        <v>20807.65210662</v>
      </c>
      <c r="C18" s="136">
        <f>C248</f>
        <v>26382.604448129998</v>
      </c>
      <c r="D18" s="131">
        <f t="shared" si="1"/>
        <v>26.792798692248006</v>
      </c>
      <c r="E18" s="136">
        <f>E248</f>
        <v>26148.543712010003</v>
      </c>
      <c r="F18" s="131">
        <f t="shared" si="2"/>
        <v>-0.8871782790822412</v>
      </c>
      <c r="G18" s="136">
        <f>G248</f>
        <v>28909.760143920004</v>
      </c>
      <c r="H18" s="131">
        <f t="shared" si="3"/>
        <v>10.55973312441785</v>
      </c>
      <c r="I18" s="136">
        <f>I248</f>
        <v>33989.14907452999</v>
      </c>
      <c r="J18" s="131">
        <f t="shared" si="4"/>
        <v>17.56980654742038</v>
      </c>
      <c r="K18" s="136">
        <f>K248</f>
        <v>39667.36493415</v>
      </c>
      <c r="L18" s="131">
        <f t="shared" si="5"/>
        <v>16.70596650468964</v>
      </c>
      <c r="M18" s="150">
        <f>M248</f>
        <v>44135.110242120005</v>
      </c>
      <c r="N18" s="123">
        <f t="shared" si="0"/>
        <v>11.263025198136322</v>
      </c>
      <c r="O18" s="136">
        <f>O248</f>
        <v>39471.91332692</v>
      </c>
      <c r="P18" s="123">
        <f t="shared" si="6"/>
        <v>-10.565730751816988</v>
      </c>
    </row>
    <row r="19" spans="1:16" ht="34.5" customHeight="1">
      <c r="A19" s="8" t="s">
        <v>130</v>
      </c>
      <c r="B19" s="9">
        <f>SUM(B6:B18)</f>
        <v>205065.17459629002</v>
      </c>
      <c r="C19" s="9">
        <f>SUM(C6:C18)</f>
        <v>260362.71569385796</v>
      </c>
      <c r="D19" s="4">
        <f t="shared" si="1"/>
        <v>26.965837181487164</v>
      </c>
      <c r="E19" s="9">
        <f>SUM(E6:E18)</f>
        <v>191073.786223723</v>
      </c>
      <c r="F19" s="4">
        <f t="shared" si="2"/>
        <v>-26.612462266527782</v>
      </c>
      <c r="G19" s="9">
        <f>SUM(G6:G18)</f>
        <v>234142.79678731097</v>
      </c>
      <c r="H19" s="4">
        <f t="shared" si="3"/>
        <v>22.540512445364776</v>
      </c>
      <c r="I19" s="9">
        <f>SUM(I6:I18)</f>
        <v>290909.84788163</v>
      </c>
      <c r="J19" s="4">
        <f t="shared" si="4"/>
        <v>24.244628437527673</v>
      </c>
      <c r="K19" s="9">
        <f>SUM(K6:K18)</f>
        <v>338374.20598246297</v>
      </c>
      <c r="L19" s="4">
        <f t="shared" si="5"/>
        <v>16.315830641850944</v>
      </c>
      <c r="M19" s="30">
        <f>SUM(M6:M18)</f>
        <v>365705.00197462493</v>
      </c>
      <c r="N19" s="123">
        <f t="shared" si="0"/>
        <v>8.077092020890754</v>
      </c>
      <c r="O19" s="9">
        <f>SUM(O6:O18)</f>
        <v>349139.48043017</v>
      </c>
      <c r="P19" s="123">
        <f t="shared" si="6"/>
        <v>-4.529749786032278</v>
      </c>
    </row>
    <row r="20" ht="34.5" customHeight="1">
      <c r="A20" s="10"/>
    </row>
    <row r="21" ht="34.5" customHeight="1">
      <c r="A21" s="10"/>
    </row>
    <row r="22" ht="34.5" customHeight="1">
      <c r="A22" s="10"/>
    </row>
    <row r="23" ht="34.5" customHeight="1">
      <c r="A23" s="10"/>
    </row>
    <row r="24" ht="34.5" customHeight="1">
      <c r="A24" s="10"/>
    </row>
    <row r="25" ht="34.5" customHeight="1">
      <c r="A25" s="10"/>
    </row>
    <row r="26" ht="34.5" customHeight="1">
      <c r="A26" s="10"/>
    </row>
    <row r="27" ht="34.5" customHeight="1">
      <c r="A27" s="10"/>
    </row>
    <row r="28" spans="1:16" ht="34.5" customHeight="1">
      <c r="A28" s="241" t="s">
        <v>260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</row>
    <row r="29" spans="1:16" ht="34.5" customHeight="1">
      <c r="A29" s="241" t="s">
        <v>325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</row>
    <row r="30" spans="1:16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5" customHeight="1">
      <c r="A31" s="1"/>
      <c r="B31" s="1"/>
      <c r="C31" s="1"/>
      <c r="D31" s="1"/>
      <c r="E31" s="1"/>
      <c r="F31" s="1" t="s">
        <v>61</v>
      </c>
      <c r="G31" s="1"/>
      <c r="H31" s="1"/>
      <c r="I31" s="1"/>
      <c r="J31" s="1" t="s">
        <v>61</v>
      </c>
      <c r="K31" s="1"/>
      <c r="L31" s="1" t="s">
        <v>61</v>
      </c>
      <c r="M31" s="1"/>
      <c r="N31" s="1"/>
      <c r="O31" s="1"/>
      <c r="P31" s="1" t="s">
        <v>0</v>
      </c>
    </row>
    <row r="32" spans="1:16" ht="34.5" customHeight="1">
      <c r="A32" s="3" t="s">
        <v>1</v>
      </c>
      <c r="B32" s="3">
        <v>2550</v>
      </c>
      <c r="C32" s="3">
        <v>2551</v>
      </c>
      <c r="D32" s="4" t="s">
        <v>2</v>
      </c>
      <c r="E32" s="3">
        <v>2552</v>
      </c>
      <c r="F32" s="4" t="s">
        <v>2</v>
      </c>
      <c r="G32" s="3">
        <v>2553</v>
      </c>
      <c r="H32" s="4" t="s">
        <v>2</v>
      </c>
      <c r="I32" s="3">
        <v>2554</v>
      </c>
      <c r="J32" s="4" t="s">
        <v>2</v>
      </c>
      <c r="K32" s="3">
        <v>2555</v>
      </c>
      <c r="L32" s="4" t="s">
        <v>2</v>
      </c>
      <c r="M32" s="3">
        <v>2556</v>
      </c>
      <c r="N32" s="4" t="s">
        <v>2</v>
      </c>
      <c r="O32" s="3">
        <v>2557</v>
      </c>
      <c r="P32" s="4" t="s">
        <v>2</v>
      </c>
    </row>
    <row r="33" spans="1:16" ht="34.5" customHeight="1">
      <c r="A33" s="5" t="s">
        <v>4</v>
      </c>
      <c r="B33" s="7">
        <v>3183.8629863499996</v>
      </c>
      <c r="C33" s="7">
        <v>3348.266937140001</v>
      </c>
      <c r="D33" s="4">
        <f>(C33-B33)/B33*100</f>
        <v>5.163662867869678</v>
      </c>
      <c r="E33" s="7">
        <v>3394.3146778699993</v>
      </c>
      <c r="F33" s="4">
        <f aca="true" t="shared" si="7" ref="F33:H41">(E33-C33)/C33*100</f>
        <v>1.3752708966905398</v>
      </c>
      <c r="G33" s="11">
        <v>3654.5509038599994</v>
      </c>
      <c r="H33" s="4">
        <f t="shared" si="7"/>
        <v>7.666826758481438</v>
      </c>
      <c r="I33" s="7">
        <v>4348.898574999999</v>
      </c>
      <c r="J33" s="4">
        <f aca="true" t="shared" si="8" ref="J33:J41">(I33-G33)/G33*100</f>
        <v>18.999534810326978</v>
      </c>
      <c r="K33" s="7">
        <v>5366.94081931</v>
      </c>
      <c r="L33" s="4">
        <f>(K33-I33)/I33*100</f>
        <v>23.40919721978112</v>
      </c>
      <c r="M33" s="7">
        <v>5935.39940966</v>
      </c>
      <c r="N33" s="4">
        <f aca="true" t="shared" si="9" ref="N33:N41">(M33-K33)/K33*100</f>
        <v>10.591855015518577</v>
      </c>
      <c r="O33" s="7">
        <v>5470.557676150001</v>
      </c>
      <c r="P33" s="4">
        <f aca="true" t="shared" si="10" ref="P33:P41">(O33-M33)/M33*100</f>
        <v>-7.831684128172717</v>
      </c>
    </row>
    <row r="34" spans="1:16" ht="34.5" customHeight="1">
      <c r="A34" s="5" t="s">
        <v>5</v>
      </c>
      <c r="B34" s="7">
        <v>8603.62744547</v>
      </c>
      <c r="C34" s="7">
        <v>11346.71363326</v>
      </c>
      <c r="D34" s="4">
        <f aca="true" t="shared" si="11" ref="D34:D41">(C34-B34)/B34*100</f>
        <v>31.88290294036728</v>
      </c>
      <c r="E34" s="7">
        <v>8465.00050685</v>
      </c>
      <c r="F34" s="4">
        <f t="shared" si="7"/>
        <v>-25.396896577727958</v>
      </c>
      <c r="G34" s="11">
        <v>10705.71700126</v>
      </c>
      <c r="H34" s="4">
        <f t="shared" si="7"/>
        <v>26.47036456284652</v>
      </c>
      <c r="I34" s="7">
        <v>13298.12486727</v>
      </c>
      <c r="J34" s="4">
        <f t="shared" si="8"/>
        <v>24.215172750268753</v>
      </c>
      <c r="K34" s="7">
        <v>13729.73134219</v>
      </c>
      <c r="L34" s="4">
        <f aca="true" t="shared" si="12" ref="L34:L41">(K34-I34)/I34*100</f>
        <v>3.2456190570317975</v>
      </c>
      <c r="M34" s="7">
        <v>16653.72712037</v>
      </c>
      <c r="N34" s="4">
        <f t="shared" si="9"/>
        <v>21.296817143062903</v>
      </c>
      <c r="O34" s="7">
        <v>16883.32725467</v>
      </c>
      <c r="P34" s="4">
        <f t="shared" si="10"/>
        <v>1.378671168564805</v>
      </c>
    </row>
    <row r="35" spans="1:16" ht="34.5" customHeight="1">
      <c r="A35" s="5" t="s">
        <v>6</v>
      </c>
      <c r="B35" s="7">
        <v>0</v>
      </c>
      <c r="C35" s="7">
        <v>3.91E-06</v>
      </c>
      <c r="D35" s="4" t="e">
        <f t="shared" si="11"/>
        <v>#DIV/0!</v>
      </c>
      <c r="E35" s="7">
        <v>0</v>
      </c>
      <c r="F35" s="4">
        <f t="shared" si="7"/>
        <v>-100</v>
      </c>
      <c r="G35" s="11">
        <v>0</v>
      </c>
      <c r="H35" s="4" t="e">
        <f t="shared" si="7"/>
        <v>#DIV/0!</v>
      </c>
      <c r="I35" s="7">
        <v>0</v>
      </c>
      <c r="J35" s="4" t="e">
        <f t="shared" si="8"/>
        <v>#DIV/0!</v>
      </c>
      <c r="K35" s="7">
        <v>0</v>
      </c>
      <c r="L35" s="4" t="e">
        <f t="shared" si="12"/>
        <v>#DIV/0!</v>
      </c>
      <c r="M35" s="7">
        <v>0</v>
      </c>
      <c r="N35" s="4" t="e">
        <f t="shared" si="9"/>
        <v>#DIV/0!</v>
      </c>
      <c r="O35" s="7">
        <v>0</v>
      </c>
      <c r="P35" s="4" t="e">
        <f t="shared" si="10"/>
        <v>#DIV/0!</v>
      </c>
    </row>
    <row r="36" spans="1:16" ht="34.5" customHeight="1">
      <c r="A36" s="5" t="s">
        <v>7</v>
      </c>
      <c r="B36" s="7">
        <v>4634.3749948</v>
      </c>
      <c r="C36" s="7">
        <v>5492.642685670001</v>
      </c>
      <c r="D36" s="4">
        <f t="shared" si="11"/>
        <v>18.51959955405032</v>
      </c>
      <c r="E36" s="7">
        <v>4374.400550040001</v>
      </c>
      <c r="F36" s="4">
        <f t="shared" si="7"/>
        <v>-20.358909174038057</v>
      </c>
      <c r="G36" s="11">
        <v>5876.69521047</v>
      </c>
      <c r="H36" s="4">
        <f t="shared" si="7"/>
        <v>34.34286922847662</v>
      </c>
      <c r="I36" s="7">
        <v>6111.211827669999</v>
      </c>
      <c r="J36" s="4">
        <f t="shared" si="8"/>
        <v>3.990620728163356</v>
      </c>
      <c r="K36" s="7">
        <v>6811.17906769</v>
      </c>
      <c r="L36" s="4">
        <f t="shared" si="12"/>
        <v>11.453820612971203</v>
      </c>
      <c r="M36" s="7">
        <v>8124.08934683</v>
      </c>
      <c r="N36" s="4">
        <f t="shared" si="9"/>
        <v>19.27581504013036</v>
      </c>
      <c r="O36" s="7">
        <v>7944.03924792</v>
      </c>
      <c r="P36" s="4">
        <f t="shared" si="10"/>
        <v>-2.216249615475428</v>
      </c>
    </row>
    <row r="37" spans="1:16" ht="34.5" customHeight="1">
      <c r="A37" s="5" t="s">
        <v>8</v>
      </c>
      <c r="B37" s="7">
        <v>368.12618854</v>
      </c>
      <c r="C37" s="7">
        <v>232.51189478999999</v>
      </c>
      <c r="D37" s="4">
        <f t="shared" si="11"/>
        <v>-36.83907800416225</v>
      </c>
      <c r="E37" s="7">
        <v>100.62316698999999</v>
      </c>
      <c r="F37" s="4">
        <f t="shared" si="7"/>
        <v>-56.72343254486796</v>
      </c>
      <c r="G37" s="11">
        <v>194.08757528</v>
      </c>
      <c r="H37" s="4">
        <f t="shared" si="7"/>
        <v>92.88557604163721</v>
      </c>
      <c r="I37" s="7">
        <v>445.4388402699999</v>
      </c>
      <c r="J37" s="4">
        <f t="shared" si="8"/>
        <v>129.50404714335193</v>
      </c>
      <c r="K37" s="7">
        <v>754.6456600399999</v>
      </c>
      <c r="L37" s="4">
        <f t="shared" si="12"/>
        <v>69.41622324235944</v>
      </c>
      <c r="M37" s="7">
        <v>846.72792486</v>
      </c>
      <c r="N37" s="4">
        <f t="shared" si="9"/>
        <v>12.20205318813061</v>
      </c>
      <c r="O37" s="7">
        <v>852.7786104399999</v>
      </c>
      <c r="P37" s="4">
        <f t="shared" si="10"/>
        <v>0.7145962005446149</v>
      </c>
    </row>
    <row r="38" spans="1:16" ht="34.5" customHeight="1">
      <c r="A38" s="5" t="s">
        <v>9</v>
      </c>
      <c r="B38" s="7">
        <v>0</v>
      </c>
      <c r="C38" s="7">
        <v>0</v>
      </c>
      <c r="D38" s="4" t="e">
        <f t="shared" si="11"/>
        <v>#DIV/0!</v>
      </c>
      <c r="E38" s="7">
        <v>0</v>
      </c>
      <c r="F38" s="4" t="e">
        <f t="shared" si="7"/>
        <v>#DIV/0!</v>
      </c>
      <c r="G38" s="11">
        <v>0</v>
      </c>
      <c r="H38" s="4" t="e">
        <f t="shared" si="7"/>
        <v>#DIV/0!</v>
      </c>
      <c r="I38" s="7">
        <v>0</v>
      </c>
      <c r="J38" s="4" t="e">
        <f t="shared" si="8"/>
        <v>#DIV/0!</v>
      </c>
      <c r="K38" s="7">
        <v>0</v>
      </c>
      <c r="L38" s="4" t="e">
        <f t="shared" si="12"/>
        <v>#DIV/0!</v>
      </c>
      <c r="M38" s="7">
        <v>0</v>
      </c>
      <c r="N38" s="4" t="e">
        <f t="shared" si="9"/>
        <v>#DIV/0!</v>
      </c>
      <c r="O38" s="7">
        <v>0</v>
      </c>
      <c r="P38" s="4" t="e">
        <f t="shared" si="10"/>
        <v>#DIV/0!</v>
      </c>
    </row>
    <row r="39" spans="1:16" ht="34.5" customHeight="1">
      <c r="A39" s="5" t="s">
        <v>10</v>
      </c>
      <c r="B39" s="7">
        <v>111.26449000000001</v>
      </c>
      <c r="C39" s="7">
        <v>107.51227140000002</v>
      </c>
      <c r="D39" s="4">
        <f t="shared" si="11"/>
        <v>-3.3723415260340404</v>
      </c>
      <c r="E39" s="7">
        <v>91.42409938999998</v>
      </c>
      <c r="F39" s="4">
        <f t="shared" si="7"/>
        <v>-14.96403322197882</v>
      </c>
      <c r="G39" s="11">
        <v>114.36749486000001</v>
      </c>
      <c r="H39" s="4">
        <f t="shared" si="7"/>
        <v>25.09556629278602</v>
      </c>
      <c r="I39" s="7">
        <v>127.16189435999999</v>
      </c>
      <c r="J39" s="4">
        <f t="shared" si="8"/>
        <v>11.187094301280197</v>
      </c>
      <c r="K39" s="7">
        <v>163.84184606999997</v>
      </c>
      <c r="L39" s="4">
        <f t="shared" si="12"/>
        <v>28.845081220760754</v>
      </c>
      <c r="M39" s="7">
        <v>181.81701157</v>
      </c>
      <c r="N39" s="4">
        <f t="shared" si="9"/>
        <v>10.971046732664561</v>
      </c>
      <c r="O39" s="7">
        <v>174.75212473</v>
      </c>
      <c r="P39" s="4">
        <f t="shared" si="10"/>
        <v>-3.8857127718656925</v>
      </c>
    </row>
    <row r="40" spans="1:16" ht="34.5" customHeight="1">
      <c r="A40" s="5" t="s">
        <v>11</v>
      </c>
      <c r="B40" s="7">
        <v>4.24337836</v>
      </c>
      <c r="C40" s="7">
        <v>3.711915</v>
      </c>
      <c r="D40" s="4">
        <f t="shared" si="11"/>
        <v>-12.524533871639024</v>
      </c>
      <c r="E40" s="7">
        <v>4.10288192</v>
      </c>
      <c r="F40" s="4">
        <f t="shared" si="7"/>
        <v>10.532755195094714</v>
      </c>
      <c r="G40" s="11">
        <v>3.74103947</v>
      </c>
      <c r="H40" s="4">
        <f t="shared" si="7"/>
        <v>-8.819226510910646</v>
      </c>
      <c r="I40" s="7">
        <v>4.13738499</v>
      </c>
      <c r="J40" s="4">
        <f t="shared" si="8"/>
        <v>10.594529225857114</v>
      </c>
      <c r="K40" s="7">
        <v>5.073501680000001</v>
      </c>
      <c r="L40" s="4">
        <f t="shared" si="12"/>
        <v>22.625805726626382</v>
      </c>
      <c r="M40" s="7">
        <v>5.2858832200000005</v>
      </c>
      <c r="N40" s="4">
        <f t="shared" si="9"/>
        <v>4.186093814400786</v>
      </c>
      <c r="O40" s="7">
        <v>7.62744706</v>
      </c>
      <c r="P40" s="4">
        <f t="shared" si="10"/>
        <v>44.29844063032476</v>
      </c>
    </row>
    <row r="41" spans="1:16" ht="34.5" customHeight="1">
      <c r="A41" s="8" t="s">
        <v>3</v>
      </c>
      <c r="B41" s="7">
        <f>SUM(B33:B40)</f>
        <v>16905.49948352</v>
      </c>
      <c r="C41" s="7">
        <f>SUM(C33:C40)</f>
        <v>20531.359341170002</v>
      </c>
      <c r="D41" s="4">
        <f t="shared" si="11"/>
        <v>21.44781265519306</v>
      </c>
      <c r="E41" s="7">
        <f>SUM(E33:E40)</f>
        <v>16429.86588306</v>
      </c>
      <c r="F41" s="4">
        <f t="shared" si="7"/>
        <v>-19.97672628468191</v>
      </c>
      <c r="G41" s="11">
        <v>20549.159225199994</v>
      </c>
      <c r="H41" s="4">
        <f t="shared" si="7"/>
        <v>25.07198398002255</v>
      </c>
      <c r="I41" s="7">
        <f>SUM(I33:I40)</f>
        <v>24334.97338956</v>
      </c>
      <c r="J41" s="4">
        <f t="shared" si="8"/>
        <v>18.4232071145634</v>
      </c>
      <c r="K41" s="7">
        <f>SUM(K33:K40)</f>
        <v>26831.41223698</v>
      </c>
      <c r="L41" s="4">
        <f t="shared" si="12"/>
        <v>10.258646300763992</v>
      </c>
      <c r="M41" s="7">
        <f>SUM(M33:M40)</f>
        <v>31747.04669651</v>
      </c>
      <c r="N41" s="4">
        <f t="shared" si="9"/>
        <v>18.320446259459644</v>
      </c>
      <c r="O41" s="7">
        <f>SUM(O33:O40)</f>
        <v>31333.082360970002</v>
      </c>
      <c r="P41" s="4">
        <f t="shared" si="10"/>
        <v>-1.3039459685725805</v>
      </c>
    </row>
    <row r="42" spans="1:16" ht="34.5" customHeight="1">
      <c r="A42" s="10"/>
      <c r="B42" s="12"/>
      <c r="C42" s="12"/>
      <c r="D42" s="13"/>
      <c r="E42" s="12"/>
      <c r="F42" s="13"/>
      <c r="G42" s="14"/>
      <c r="H42" s="13"/>
      <c r="I42" s="12"/>
      <c r="J42" s="13"/>
      <c r="K42" s="12"/>
      <c r="L42" s="13"/>
      <c r="M42" s="13"/>
      <c r="N42" s="13"/>
      <c r="O42" s="12"/>
      <c r="P42" s="13"/>
    </row>
    <row r="43" ht="34.5" customHeight="1">
      <c r="A43" s="15"/>
    </row>
    <row r="44" spans="1:16" ht="34.5" customHeight="1">
      <c r="A44" s="241" t="s">
        <v>261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</row>
    <row r="45" spans="1:16" ht="34.5" customHeight="1">
      <c r="A45" s="241" t="s">
        <v>325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</row>
    <row r="46" spans="1:16" ht="3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4.5" customHeight="1">
      <c r="A47" s="1"/>
      <c r="B47" s="1"/>
      <c r="C47" s="1"/>
      <c r="D47" s="1"/>
      <c r="E47" s="1"/>
      <c r="F47" s="1" t="s">
        <v>61</v>
      </c>
      <c r="G47" s="1"/>
      <c r="H47" s="1"/>
      <c r="I47" s="1"/>
      <c r="J47" s="1" t="s">
        <v>61</v>
      </c>
      <c r="K47" s="1"/>
      <c r="L47" s="1" t="s">
        <v>61</v>
      </c>
      <c r="M47" s="1"/>
      <c r="N47" s="1"/>
      <c r="O47" s="1"/>
      <c r="P47" s="1" t="s">
        <v>0</v>
      </c>
    </row>
    <row r="48" spans="1:16" ht="34.5" customHeight="1">
      <c r="A48" s="3" t="s">
        <v>1</v>
      </c>
      <c r="B48" s="3">
        <v>2550</v>
      </c>
      <c r="C48" s="3">
        <v>2551</v>
      </c>
      <c r="D48" s="4" t="s">
        <v>2</v>
      </c>
      <c r="E48" s="3">
        <v>2552</v>
      </c>
      <c r="F48" s="4" t="s">
        <v>2</v>
      </c>
      <c r="G48" s="16" t="s">
        <v>318</v>
      </c>
      <c r="H48" s="4" t="s">
        <v>2</v>
      </c>
      <c r="I48" s="3">
        <v>2554</v>
      </c>
      <c r="J48" s="4" t="s">
        <v>2</v>
      </c>
      <c r="K48" s="3">
        <v>2555</v>
      </c>
      <c r="L48" s="4" t="s">
        <v>2</v>
      </c>
      <c r="M48" s="3">
        <v>2556</v>
      </c>
      <c r="N48" s="4" t="s">
        <v>2</v>
      </c>
      <c r="O48" s="3">
        <v>2557</v>
      </c>
      <c r="P48" s="4" t="s">
        <v>2</v>
      </c>
    </row>
    <row r="49" spans="1:16" ht="34.5" customHeight="1">
      <c r="A49" s="5" t="s">
        <v>4</v>
      </c>
      <c r="B49" s="7">
        <v>2160.36872718</v>
      </c>
      <c r="C49" s="7">
        <v>2504.0332778</v>
      </c>
      <c r="D49" s="4">
        <f>(C49-B49)/B49*100</f>
        <v>15.907680309212624</v>
      </c>
      <c r="E49" s="7">
        <v>2592.382502799999</v>
      </c>
      <c r="F49" s="4">
        <f aca="true" t="shared" si="13" ref="F49:H57">(E49-C49)/C49*100</f>
        <v>3.5282767918172837</v>
      </c>
      <c r="G49" s="7">
        <v>2810.2965994839997</v>
      </c>
      <c r="H49" s="4">
        <f t="shared" si="13"/>
        <v>8.405939187162167</v>
      </c>
      <c r="I49" s="7">
        <v>2701.5734480200003</v>
      </c>
      <c r="J49" s="4">
        <f aca="true" t="shared" si="14" ref="J49:J57">(I49-G49)/G49*100</f>
        <v>-3.868742946348156</v>
      </c>
      <c r="K49" s="7">
        <v>3320.5713374900006</v>
      </c>
      <c r="L49" s="4">
        <f aca="true" t="shared" si="15" ref="L49:L57">(K49-I49)/I49*100</f>
        <v>22.912495306158252</v>
      </c>
      <c r="M49" s="7">
        <v>3868.97927056</v>
      </c>
      <c r="N49" s="4">
        <f aca="true" t="shared" si="16" ref="N49:N57">(M49-K49)/K49*100</f>
        <v>16.515469096487998</v>
      </c>
      <c r="O49" s="7">
        <v>4091.4616707900004</v>
      </c>
      <c r="P49" s="4">
        <f aca="true" t="shared" si="17" ref="P49:P57">(O49-M49)/M49*100</f>
        <v>5.750415928121484</v>
      </c>
    </row>
    <row r="50" spans="1:16" ht="34.5" customHeight="1">
      <c r="A50" s="5" t="s">
        <v>5</v>
      </c>
      <c r="B50" s="7">
        <v>4027.7708872000007</v>
      </c>
      <c r="C50" s="7">
        <v>4888.13757255</v>
      </c>
      <c r="D50" s="4">
        <f aca="true" t="shared" si="18" ref="D50:D57">(C50-B50)/B50*100</f>
        <v>21.36086459347005</v>
      </c>
      <c r="E50" s="7">
        <v>4459.01558893</v>
      </c>
      <c r="F50" s="4">
        <f t="shared" si="13"/>
        <v>-8.778844237727524</v>
      </c>
      <c r="G50" s="7">
        <v>5111.885354679999</v>
      </c>
      <c r="H50" s="4">
        <f t="shared" si="13"/>
        <v>14.641567241227419</v>
      </c>
      <c r="I50" s="7">
        <v>8020.328527170001</v>
      </c>
      <c r="J50" s="4">
        <f t="shared" si="14"/>
        <v>56.895704240066394</v>
      </c>
      <c r="K50" s="7">
        <v>6746.5382437</v>
      </c>
      <c r="L50" s="4">
        <f t="shared" si="15"/>
        <v>-15.882021280735014</v>
      </c>
      <c r="M50" s="7">
        <v>7542.12959075</v>
      </c>
      <c r="N50" s="4">
        <f t="shared" si="16"/>
        <v>11.792586335561545</v>
      </c>
      <c r="O50" s="7">
        <v>7202.80188512</v>
      </c>
      <c r="P50" s="4">
        <f t="shared" si="17"/>
        <v>-4.499096727881285</v>
      </c>
    </row>
    <row r="51" spans="1:16" ht="34.5" customHeight="1">
      <c r="A51" s="5" t="s">
        <v>6</v>
      </c>
      <c r="B51" s="7">
        <v>0</v>
      </c>
      <c r="C51" s="7">
        <v>1.6326</v>
      </c>
      <c r="D51" s="4" t="e">
        <f t="shared" si="18"/>
        <v>#DIV/0!</v>
      </c>
      <c r="E51" s="7">
        <v>0</v>
      </c>
      <c r="F51" s="4">
        <f t="shared" si="13"/>
        <v>-100</v>
      </c>
      <c r="G51" s="7">
        <v>0</v>
      </c>
      <c r="H51" s="4" t="e">
        <f t="shared" si="13"/>
        <v>#DIV/0!</v>
      </c>
      <c r="I51" s="7">
        <v>0</v>
      </c>
      <c r="J51" s="4" t="e">
        <f t="shared" si="14"/>
        <v>#DIV/0!</v>
      </c>
      <c r="K51" s="7">
        <v>0</v>
      </c>
      <c r="L51" s="4" t="e">
        <f t="shared" si="15"/>
        <v>#DIV/0!</v>
      </c>
      <c r="M51" s="7">
        <v>0</v>
      </c>
      <c r="N51" s="4" t="e">
        <f t="shared" si="16"/>
        <v>#DIV/0!</v>
      </c>
      <c r="O51" s="7">
        <v>0</v>
      </c>
      <c r="P51" s="4" t="e">
        <f t="shared" si="17"/>
        <v>#DIV/0!</v>
      </c>
    </row>
    <row r="52" spans="1:16" ht="34.5" customHeight="1">
      <c r="A52" s="5" t="s">
        <v>7</v>
      </c>
      <c r="B52" s="7">
        <v>53845.07971245</v>
      </c>
      <c r="C52" s="7">
        <v>73913.87871028001</v>
      </c>
      <c r="D52" s="4">
        <f t="shared" si="18"/>
        <v>37.27137020690439</v>
      </c>
      <c r="E52" s="7">
        <v>49594.742232389995</v>
      </c>
      <c r="F52" s="4">
        <f t="shared" si="13"/>
        <v>-32.90198931815452</v>
      </c>
      <c r="G52" s="7">
        <v>64107.32396274</v>
      </c>
      <c r="H52" s="4">
        <f t="shared" si="13"/>
        <v>29.262339266423158</v>
      </c>
      <c r="I52" s="7">
        <v>79273.12608643001</v>
      </c>
      <c r="J52" s="4">
        <f t="shared" si="14"/>
        <v>23.65689469818545</v>
      </c>
      <c r="K52" s="7">
        <v>97582.34303357</v>
      </c>
      <c r="L52" s="4">
        <f t="shared" si="15"/>
        <v>23.096373072480812</v>
      </c>
      <c r="M52" s="7">
        <v>96667.4915687</v>
      </c>
      <c r="N52" s="4">
        <f t="shared" si="16"/>
        <v>-0.9375174200882513</v>
      </c>
      <c r="O52" s="7">
        <v>92521.06204858</v>
      </c>
      <c r="P52" s="4">
        <f t="shared" si="17"/>
        <v>-4.289373245165052</v>
      </c>
    </row>
    <row r="53" spans="1:16" ht="34.5" customHeight="1">
      <c r="A53" s="5" t="s">
        <v>8</v>
      </c>
      <c r="B53" s="7">
        <v>171.09301409999998</v>
      </c>
      <c r="C53" s="7">
        <v>141.68410595999998</v>
      </c>
      <c r="D53" s="4">
        <f t="shared" si="18"/>
        <v>-17.188842159745434</v>
      </c>
      <c r="E53" s="7">
        <v>45.59308033000001</v>
      </c>
      <c r="F53" s="4">
        <f t="shared" si="13"/>
        <v>-67.82061049044431</v>
      </c>
      <c r="G53" s="7">
        <v>118.83724456</v>
      </c>
      <c r="H53" s="4">
        <f t="shared" si="13"/>
        <v>160.64754497801658</v>
      </c>
      <c r="I53" s="7">
        <v>295.36991878</v>
      </c>
      <c r="J53" s="4">
        <f t="shared" si="14"/>
        <v>148.54995575976184</v>
      </c>
      <c r="K53" s="7">
        <v>397.78253909000006</v>
      </c>
      <c r="L53" s="4">
        <f t="shared" si="15"/>
        <v>34.67266427570099</v>
      </c>
      <c r="M53" s="7">
        <v>723.85170147</v>
      </c>
      <c r="N53" s="4">
        <f t="shared" si="16"/>
        <v>81.97171326975348</v>
      </c>
      <c r="O53" s="7">
        <v>819.8655277099999</v>
      </c>
      <c r="P53" s="4">
        <f t="shared" si="17"/>
        <v>13.264295165019965</v>
      </c>
    </row>
    <row r="54" spans="1:16" ht="34.5" customHeight="1">
      <c r="A54" s="5" t="s">
        <v>9</v>
      </c>
      <c r="B54" s="7">
        <v>0</v>
      </c>
      <c r="C54" s="7">
        <v>0</v>
      </c>
      <c r="D54" s="4" t="e">
        <f t="shared" si="18"/>
        <v>#DIV/0!</v>
      </c>
      <c r="E54" s="7">
        <v>0</v>
      </c>
      <c r="F54" s="4" t="e">
        <f t="shared" si="13"/>
        <v>#DIV/0!</v>
      </c>
      <c r="G54" s="7">
        <v>0</v>
      </c>
      <c r="H54" s="4" t="e">
        <f t="shared" si="13"/>
        <v>#DIV/0!</v>
      </c>
      <c r="I54" s="7">
        <v>0</v>
      </c>
      <c r="J54" s="4" t="e">
        <f t="shared" si="14"/>
        <v>#DIV/0!</v>
      </c>
      <c r="K54" s="7">
        <v>0</v>
      </c>
      <c r="L54" s="4" t="e">
        <f t="shared" si="15"/>
        <v>#DIV/0!</v>
      </c>
      <c r="M54" s="7">
        <v>0</v>
      </c>
      <c r="N54" s="4" t="e">
        <f t="shared" si="16"/>
        <v>#DIV/0!</v>
      </c>
      <c r="O54" s="7">
        <v>0</v>
      </c>
      <c r="P54" s="4" t="e">
        <f t="shared" si="17"/>
        <v>#DIV/0!</v>
      </c>
    </row>
    <row r="55" spans="1:16" ht="34.5" customHeight="1">
      <c r="A55" s="5" t="s">
        <v>10</v>
      </c>
      <c r="B55" s="7">
        <v>51.62608649</v>
      </c>
      <c r="C55" s="7">
        <v>70.02086483</v>
      </c>
      <c r="D55" s="4">
        <f t="shared" si="18"/>
        <v>35.63078201475348</v>
      </c>
      <c r="E55" s="7">
        <v>49.92380531</v>
      </c>
      <c r="F55" s="4">
        <f t="shared" si="13"/>
        <v>-28.70152999222817</v>
      </c>
      <c r="G55" s="7">
        <v>65.09032049999999</v>
      </c>
      <c r="H55" s="4">
        <f t="shared" si="13"/>
        <v>30.379325245389616</v>
      </c>
      <c r="I55" s="7">
        <v>66.26913432999999</v>
      </c>
      <c r="J55" s="4">
        <f t="shared" si="14"/>
        <v>1.8110432103341634</v>
      </c>
      <c r="K55" s="7">
        <v>82.4088835</v>
      </c>
      <c r="L55" s="4">
        <f t="shared" si="15"/>
        <v>24.354851369611996</v>
      </c>
      <c r="M55" s="7">
        <v>118.08594007999999</v>
      </c>
      <c r="N55" s="4">
        <f t="shared" si="16"/>
        <v>43.29273139588159</v>
      </c>
      <c r="O55" s="7">
        <v>106.13649526</v>
      </c>
      <c r="P55" s="4">
        <f t="shared" si="17"/>
        <v>-10.11927822389741</v>
      </c>
    </row>
    <row r="56" spans="1:16" ht="34.5" customHeight="1">
      <c r="A56" s="5" t="s">
        <v>11</v>
      </c>
      <c r="B56" s="7">
        <v>2.233731</v>
      </c>
      <c r="C56" s="7">
        <v>2.42087342</v>
      </c>
      <c r="D56" s="4">
        <f t="shared" si="18"/>
        <v>8.3780195556224</v>
      </c>
      <c r="E56" s="7">
        <v>2.4081215</v>
      </c>
      <c r="F56" s="4">
        <f t="shared" si="13"/>
        <v>-0.5267487302165479</v>
      </c>
      <c r="G56" s="7">
        <v>2.59743749</v>
      </c>
      <c r="H56" s="4">
        <f t="shared" si="13"/>
        <v>7.861563048209979</v>
      </c>
      <c r="I56" s="7">
        <v>2.9149611999999996</v>
      </c>
      <c r="J56" s="4">
        <f t="shared" si="14"/>
        <v>12.224498615364164</v>
      </c>
      <c r="K56" s="7">
        <v>3.2729209999999997</v>
      </c>
      <c r="L56" s="4">
        <f t="shared" si="15"/>
        <v>12.28008798196011</v>
      </c>
      <c r="M56" s="7">
        <v>3.8782000000000005</v>
      </c>
      <c r="N56" s="4">
        <f t="shared" si="16"/>
        <v>18.493541396202378</v>
      </c>
      <c r="O56" s="7">
        <v>4.3663</v>
      </c>
      <c r="P56" s="4">
        <f t="shared" si="17"/>
        <v>12.585735650559519</v>
      </c>
    </row>
    <row r="57" spans="1:16" ht="34.5" customHeight="1">
      <c r="A57" s="8" t="s">
        <v>3</v>
      </c>
      <c r="B57" s="7">
        <f>SUM(B49:B56)</f>
        <v>60258.172158420006</v>
      </c>
      <c r="C57" s="7">
        <f>SUM(C49:C56)</f>
        <v>81521.80800484</v>
      </c>
      <c r="D57" s="4">
        <f t="shared" si="18"/>
        <v>35.287555338581214</v>
      </c>
      <c r="E57" s="7">
        <f>SUM(E49:E56)</f>
        <v>56744.06533125999</v>
      </c>
      <c r="F57" s="4">
        <f t="shared" si="13"/>
        <v>-30.394005334264595</v>
      </c>
      <c r="G57" s="7">
        <f>SUM(G49:G56)</f>
        <v>72216.030919454</v>
      </c>
      <c r="H57" s="4">
        <f t="shared" si="13"/>
        <v>27.266226869491835</v>
      </c>
      <c r="I57" s="7">
        <f>SUM(I49:I56)</f>
        <v>90359.58207593001</v>
      </c>
      <c r="J57" s="4">
        <f t="shared" si="14"/>
        <v>25.123993835541004</v>
      </c>
      <c r="K57" s="7">
        <f>SUM(K49:K56)</f>
        <v>108132.91695834999</v>
      </c>
      <c r="L57" s="4">
        <f t="shared" si="15"/>
        <v>19.669562955132836</v>
      </c>
      <c r="M57" s="7">
        <f>SUM(M49:M56)</f>
        <v>108924.41627156001</v>
      </c>
      <c r="N57" s="4">
        <f t="shared" si="16"/>
        <v>0.7319688911332022</v>
      </c>
      <c r="O57" s="7">
        <f>SUM(O49:O56)</f>
        <v>104745.69392746</v>
      </c>
      <c r="P57" s="4">
        <f t="shared" si="17"/>
        <v>-3.836350459461739</v>
      </c>
    </row>
    <row r="61" spans="1:16" ht="35.25" customHeight="1">
      <c r="A61" s="241" t="s">
        <v>262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</row>
    <row r="62" spans="1:16" ht="35.25" customHeight="1">
      <c r="A62" s="241" t="s">
        <v>325</v>
      </c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</row>
    <row r="63" spans="1:16" ht="35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5.25" customHeight="1">
      <c r="A64" s="1"/>
      <c r="B64" s="1"/>
      <c r="C64" s="1"/>
      <c r="D64" s="1"/>
      <c r="E64" s="1"/>
      <c r="F64" s="1" t="s">
        <v>61</v>
      </c>
      <c r="G64" s="1"/>
      <c r="H64" s="1"/>
      <c r="I64" s="1"/>
      <c r="J64" s="1" t="s">
        <v>61</v>
      </c>
      <c r="K64" s="1"/>
      <c r="L64" s="1" t="s">
        <v>61</v>
      </c>
      <c r="M64" s="1"/>
      <c r="N64" s="1"/>
      <c r="O64" s="1"/>
      <c r="P64" s="1" t="s">
        <v>0</v>
      </c>
    </row>
    <row r="65" spans="1:16" ht="35.25" customHeight="1">
      <c r="A65" s="3" t="s">
        <v>1</v>
      </c>
      <c r="B65" s="3">
        <v>2550</v>
      </c>
      <c r="C65" s="3">
        <v>2551</v>
      </c>
      <c r="D65" s="4" t="s">
        <v>2</v>
      </c>
      <c r="E65" s="3">
        <v>2552</v>
      </c>
      <c r="F65" s="4" t="s">
        <v>2</v>
      </c>
      <c r="G65" s="3">
        <v>2553</v>
      </c>
      <c r="H65" s="4" t="s">
        <v>2</v>
      </c>
      <c r="I65" s="3">
        <v>2554</v>
      </c>
      <c r="J65" s="4" t="s">
        <v>2</v>
      </c>
      <c r="K65" s="3">
        <v>2555</v>
      </c>
      <c r="L65" s="4" t="s">
        <v>2</v>
      </c>
      <c r="M65" s="3">
        <v>2556</v>
      </c>
      <c r="N65" s="4" t="s">
        <v>2</v>
      </c>
      <c r="O65" s="3">
        <v>2557</v>
      </c>
      <c r="P65" s="4" t="s">
        <v>2</v>
      </c>
    </row>
    <row r="66" spans="1:16" ht="35.25" customHeight="1">
      <c r="A66" s="5" t="s">
        <v>4</v>
      </c>
      <c r="B66" s="7">
        <v>942.07362098</v>
      </c>
      <c r="C66" s="7">
        <v>1035.27619392</v>
      </c>
      <c r="D66" s="4">
        <f>(C66-B66)/B66*100</f>
        <v>9.893342819964031</v>
      </c>
      <c r="E66" s="7">
        <v>895.81435386</v>
      </c>
      <c r="F66" s="4">
        <f aca="true" t="shared" si="19" ref="F66:H74">(E66-C66)/C66*100</f>
        <v>-13.47097913378435</v>
      </c>
      <c r="G66" s="7">
        <v>936.9989186900001</v>
      </c>
      <c r="H66" s="4">
        <f t="shared" si="19"/>
        <v>4.5974441749608905</v>
      </c>
      <c r="I66" s="7">
        <v>1010.50974947</v>
      </c>
      <c r="J66" s="4">
        <f aca="true" t="shared" si="20" ref="J66:J74">(I66-G66)/G66*100</f>
        <v>7.845348517880249</v>
      </c>
      <c r="K66" s="7">
        <v>1318.5686024</v>
      </c>
      <c r="L66" s="4">
        <f aca="true" t="shared" si="21" ref="L66:L74">(K66-I66)/I66*100</f>
        <v>30.485490426151063</v>
      </c>
      <c r="M66" s="7">
        <v>1543.3442776599998</v>
      </c>
      <c r="N66" s="4">
        <f aca="true" t="shared" si="22" ref="N66:N74">(M66-K66)/K66*100</f>
        <v>17.04694582070839</v>
      </c>
      <c r="O66" s="7">
        <v>1403.5201373800003</v>
      </c>
      <c r="P66" s="4">
        <f aca="true" t="shared" si="23" ref="P66:P74">(O66-M66)/M66*100</f>
        <v>-9.059815253405363</v>
      </c>
    </row>
    <row r="67" spans="1:16" ht="35.25" customHeight="1">
      <c r="A67" s="5" t="s">
        <v>5</v>
      </c>
      <c r="B67" s="7">
        <v>829.5347134</v>
      </c>
      <c r="C67" s="7">
        <v>846.95380252</v>
      </c>
      <c r="D67" s="4">
        <f aca="true" t="shared" si="24" ref="D67:D74">(C67-B67)/B67*100</f>
        <v>2.0998625902711945</v>
      </c>
      <c r="E67" s="7">
        <v>648.3661793599999</v>
      </c>
      <c r="F67" s="4">
        <f t="shared" si="19"/>
        <v>-23.447279245825285</v>
      </c>
      <c r="G67" s="7">
        <v>840.9716636799999</v>
      </c>
      <c r="H67" s="4">
        <f t="shared" si="19"/>
        <v>29.706281797443566</v>
      </c>
      <c r="I67" s="7">
        <v>993.97449624</v>
      </c>
      <c r="J67" s="4">
        <f t="shared" si="20"/>
        <v>18.193577639759763</v>
      </c>
      <c r="K67" s="7">
        <v>1195.4876835</v>
      </c>
      <c r="L67" s="4">
        <f t="shared" si="21"/>
        <v>20.27347663569666</v>
      </c>
      <c r="M67" s="7">
        <v>1446.6354613799997</v>
      </c>
      <c r="N67" s="4">
        <f t="shared" si="22"/>
        <v>21.00797702446591</v>
      </c>
      <c r="O67" s="7">
        <v>1746.06447976</v>
      </c>
      <c r="P67" s="4">
        <f t="shared" si="23"/>
        <v>20.698304885625006</v>
      </c>
    </row>
    <row r="68" spans="1:16" ht="35.25" customHeight="1">
      <c r="A68" s="5" t="s">
        <v>6</v>
      </c>
      <c r="B68" s="7">
        <v>0.5064496300000002</v>
      </c>
      <c r="C68" s="7">
        <v>0.21818184000000007</v>
      </c>
      <c r="D68" s="4">
        <f t="shared" si="24"/>
        <v>-56.91934062623365</v>
      </c>
      <c r="E68" s="7">
        <v>0.8585200100000001</v>
      </c>
      <c r="F68" s="4">
        <f t="shared" si="19"/>
        <v>293.48829856783675</v>
      </c>
      <c r="G68" s="7">
        <v>0</v>
      </c>
      <c r="H68" s="4">
        <f t="shared" si="19"/>
        <v>-100</v>
      </c>
      <c r="I68" s="7">
        <v>0.9721701</v>
      </c>
      <c r="J68" s="4" t="e">
        <f t="shared" si="20"/>
        <v>#DIV/0!</v>
      </c>
      <c r="K68" s="7">
        <v>0</v>
      </c>
      <c r="L68" s="4">
        <f t="shared" si="21"/>
        <v>-100</v>
      </c>
      <c r="M68" s="7">
        <v>0</v>
      </c>
      <c r="N68" s="4" t="e">
        <f t="shared" si="22"/>
        <v>#DIV/0!</v>
      </c>
      <c r="O68" s="7">
        <v>0</v>
      </c>
      <c r="P68" s="4" t="e">
        <f t="shared" si="23"/>
        <v>#DIV/0!</v>
      </c>
    </row>
    <row r="69" spans="1:16" ht="35.25" customHeight="1">
      <c r="A69" s="5" t="s">
        <v>7</v>
      </c>
      <c r="B69" s="7">
        <v>1342.88609393</v>
      </c>
      <c r="C69" s="7">
        <v>1433.28071397</v>
      </c>
      <c r="D69" s="4">
        <f t="shared" si="24"/>
        <v>6.731369134626844</v>
      </c>
      <c r="E69" s="7">
        <v>1247.00776795</v>
      </c>
      <c r="F69" s="4">
        <f t="shared" si="19"/>
        <v>-12.996264039864764</v>
      </c>
      <c r="G69" s="7">
        <v>1376.51758254</v>
      </c>
      <c r="H69" s="4">
        <f t="shared" si="19"/>
        <v>10.385646177882728</v>
      </c>
      <c r="I69" s="7">
        <v>1614.30057229</v>
      </c>
      <c r="J69" s="4">
        <f t="shared" si="20"/>
        <v>17.274242825960446</v>
      </c>
      <c r="K69" s="7">
        <v>1869.2698890099998</v>
      </c>
      <c r="L69" s="4">
        <f t="shared" si="21"/>
        <v>15.794414069884628</v>
      </c>
      <c r="M69" s="7">
        <v>2373.25402826</v>
      </c>
      <c r="N69" s="4">
        <f t="shared" si="22"/>
        <v>26.96155018668382</v>
      </c>
      <c r="O69" s="7">
        <v>3488.8327336400002</v>
      </c>
      <c r="P69" s="4">
        <f t="shared" si="23"/>
        <v>47.00629145030505</v>
      </c>
    </row>
    <row r="70" spans="1:16" ht="35.25" customHeight="1">
      <c r="A70" s="5" t="s">
        <v>8</v>
      </c>
      <c r="B70" s="7">
        <v>521.8764178</v>
      </c>
      <c r="C70" s="7">
        <v>338.62784803</v>
      </c>
      <c r="D70" s="4">
        <f t="shared" si="24"/>
        <v>-35.11340300496713</v>
      </c>
      <c r="E70" s="7">
        <v>91.07562026</v>
      </c>
      <c r="F70" s="4">
        <f t="shared" si="19"/>
        <v>-73.10450962912792</v>
      </c>
      <c r="G70" s="7">
        <v>317.00922120999996</v>
      </c>
      <c r="H70" s="4">
        <f t="shared" si="19"/>
        <v>248.07253610242935</v>
      </c>
      <c r="I70" s="7">
        <v>619.0604725700001</v>
      </c>
      <c r="J70" s="4">
        <f t="shared" si="20"/>
        <v>95.28153477904952</v>
      </c>
      <c r="K70" s="7">
        <v>832.69767324</v>
      </c>
      <c r="L70" s="4">
        <f t="shared" si="21"/>
        <v>34.509908181198384</v>
      </c>
      <c r="M70" s="7">
        <v>941.67778662</v>
      </c>
      <c r="N70" s="4">
        <f t="shared" si="22"/>
        <v>13.08759672114393</v>
      </c>
      <c r="O70" s="7">
        <v>1040.22227305</v>
      </c>
      <c r="P70" s="4">
        <f t="shared" si="23"/>
        <v>10.464777637339147</v>
      </c>
    </row>
    <row r="71" spans="1:16" ht="35.25" customHeight="1">
      <c r="A71" s="5" t="s">
        <v>9</v>
      </c>
      <c r="B71" s="7">
        <v>0</v>
      </c>
      <c r="C71" s="7">
        <v>0</v>
      </c>
      <c r="D71" s="4" t="e">
        <f t="shared" si="24"/>
        <v>#DIV/0!</v>
      </c>
      <c r="E71" s="7">
        <v>0</v>
      </c>
      <c r="F71" s="4" t="e">
        <f t="shared" si="19"/>
        <v>#DIV/0!</v>
      </c>
      <c r="G71" s="7">
        <v>0</v>
      </c>
      <c r="H71" s="4" t="e">
        <f t="shared" si="19"/>
        <v>#DIV/0!</v>
      </c>
      <c r="I71" s="7">
        <v>0</v>
      </c>
      <c r="J71" s="4" t="e">
        <f t="shared" si="20"/>
        <v>#DIV/0!</v>
      </c>
      <c r="K71" s="7">
        <v>0</v>
      </c>
      <c r="L71" s="4" t="e">
        <f t="shared" si="21"/>
        <v>#DIV/0!</v>
      </c>
      <c r="M71" s="7">
        <v>0</v>
      </c>
      <c r="N71" s="4" t="e">
        <f t="shared" si="22"/>
        <v>#DIV/0!</v>
      </c>
      <c r="O71" s="7">
        <v>0</v>
      </c>
      <c r="P71" s="4" t="e">
        <f t="shared" si="23"/>
        <v>#DIV/0!</v>
      </c>
    </row>
    <row r="72" spans="1:16" ht="35.25" customHeight="1">
      <c r="A72" s="5" t="s">
        <v>10</v>
      </c>
      <c r="B72" s="7">
        <v>81.80364967</v>
      </c>
      <c r="C72" s="7">
        <v>94.38764178</v>
      </c>
      <c r="D72" s="4">
        <f t="shared" si="24"/>
        <v>15.383167084554843</v>
      </c>
      <c r="E72" s="7">
        <v>68.67462013</v>
      </c>
      <c r="F72" s="4">
        <f t="shared" si="19"/>
        <v>-27.241936725077064</v>
      </c>
      <c r="G72" s="7">
        <v>84.98419685</v>
      </c>
      <c r="H72" s="4">
        <f t="shared" si="19"/>
        <v>23.749059971684204</v>
      </c>
      <c r="I72" s="7">
        <v>123.56912618</v>
      </c>
      <c r="J72" s="4">
        <f t="shared" si="20"/>
        <v>45.402475707458535</v>
      </c>
      <c r="K72" s="7">
        <v>122.48512483</v>
      </c>
      <c r="L72" s="4">
        <f t="shared" si="21"/>
        <v>-0.877242870861575</v>
      </c>
      <c r="M72" s="7">
        <v>139.6570695</v>
      </c>
      <c r="N72" s="4">
        <f t="shared" si="22"/>
        <v>14.019616417775913</v>
      </c>
      <c r="O72" s="7">
        <v>147.47995112</v>
      </c>
      <c r="P72" s="4">
        <f t="shared" si="23"/>
        <v>5.601493463959591</v>
      </c>
    </row>
    <row r="73" spans="1:16" ht="35.25" customHeight="1">
      <c r="A73" s="5" t="s">
        <v>11</v>
      </c>
      <c r="B73" s="7">
        <v>5.174058570000001</v>
      </c>
      <c r="C73" s="7">
        <v>5.6782224999999995</v>
      </c>
      <c r="D73" s="4">
        <f t="shared" si="24"/>
        <v>9.744070794312613</v>
      </c>
      <c r="E73" s="7">
        <v>4.859638000000001</v>
      </c>
      <c r="F73" s="4">
        <f t="shared" si="19"/>
        <v>-14.416210354560752</v>
      </c>
      <c r="G73" s="7">
        <v>5.099661</v>
      </c>
      <c r="H73" s="4">
        <f t="shared" si="19"/>
        <v>4.939112748727352</v>
      </c>
      <c r="I73" s="7">
        <v>5.17703987</v>
      </c>
      <c r="J73" s="4">
        <f t="shared" si="20"/>
        <v>1.517333603155181</v>
      </c>
      <c r="K73" s="7">
        <v>5.4203317</v>
      </c>
      <c r="L73" s="4">
        <f t="shared" si="21"/>
        <v>4.699438986549672</v>
      </c>
      <c r="M73" s="7">
        <v>6.06491041</v>
      </c>
      <c r="N73" s="4">
        <f t="shared" si="22"/>
        <v>11.89186835189441</v>
      </c>
      <c r="O73" s="7">
        <v>6.60089109</v>
      </c>
      <c r="P73" s="4">
        <f t="shared" si="23"/>
        <v>8.83740473917404</v>
      </c>
    </row>
    <row r="74" spans="1:16" ht="35.25" customHeight="1">
      <c r="A74" s="8" t="s">
        <v>3</v>
      </c>
      <c r="B74" s="7">
        <f>SUM(B66:B73)</f>
        <v>3723.85500398</v>
      </c>
      <c r="C74" s="7">
        <f>SUM(C66:C73)</f>
        <v>3754.4226045600003</v>
      </c>
      <c r="D74" s="4">
        <f t="shared" si="24"/>
        <v>0.8208590438491804</v>
      </c>
      <c r="E74" s="7">
        <f>SUM(E66:E73)</f>
        <v>2956.6566995699995</v>
      </c>
      <c r="F74" s="4">
        <f t="shared" si="19"/>
        <v>-21.248697576587677</v>
      </c>
      <c r="G74" s="7">
        <f>SUM(G66:G73)</f>
        <v>3561.58124397</v>
      </c>
      <c r="H74" s="4">
        <f t="shared" si="19"/>
        <v>20.459749164925956</v>
      </c>
      <c r="I74" s="7">
        <f>SUM(I66:I73)</f>
        <v>4367.563626720001</v>
      </c>
      <c r="J74" s="4">
        <f t="shared" si="20"/>
        <v>22.629903055407876</v>
      </c>
      <c r="K74" s="7">
        <f>SUM(K66:K73)</f>
        <v>5343.92930468</v>
      </c>
      <c r="L74" s="4">
        <f t="shared" si="21"/>
        <v>22.354927401326517</v>
      </c>
      <c r="M74" s="7">
        <f>SUM(M66:M73)</f>
        <v>6450.63353383</v>
      </c>
      <c r="N74" s="4">
        <f t="shared" si="22"/>
        <v>20.709559690110268</v>
      </c>
      <c r="O74" s="7">
        <f>SUM(O66:O73)</f>
        <v>7832.72046604</v>
      </c>
      <c r="P74" s="4">
        <f t="shared" si="23"/>
        <v>21.425599903664043</v>
      </c>
    </row>
    <row r="83" spans="1:16" ht="35.25" customHeight="1">
      <c r="A83" s="242" t="s">
        <v>150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</row>
    <row r="84" spans="1:16" ht="35.25" customHeight="1">
      <c r="A84" s="241" t="s">
        <v>325</v>
      </c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</row>
    <row r="85" spans="1:16" ht="35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5.25" customHeight="1">
      <c r="A86" s="1"/>
      <c r="B86" s="1"/>
      <c r="C86" s="1"/>
      <c r="D86" s="1"/>
      <c r="E86" s="1"/>
      <c r="F86" s="1" t="s">
        <v>61</v>
      </c>
      <c r="G86" s="1"/>
      <c r="H86" s="1"/>
      <c r="I86" s="1"/>
      <c r="J86" s="1" t="s">
        <v>61</v>
      </c>
      <c r="K86" s="1"/>
      <c r="L86" s="1" t="s">
        <v>61</v>
      </c>
      <c r="M86" s="1"/>
      <c r="N86" s="1"/>
      <c r="O86" s="1"/>
      <c r="P86" s="1" t="s">
        <v>0</v>
      </c>
    </row>
    <row r="87" spans="1:16" ht="35.25" customHeight="1">
      <c r="A87" s="3" t="s">
        <v>1</v>
      </c>
      <c r="B87" s="3">
        <v>2550</v>
      </c>
      <c r="C87" s="3">
        <v>2551</v>
      </c>
      <c r="D87" s="4" t="s">
        <v>2</v>
      </c>
      <c r="E87" s="3">
        <v>2552</v>
      </c>
      <c r="F87" s="4" t="s">
        <v>2</v>
      </c>
      <c r="G87" s="3">
        <v>2553</v>
      </c>
      <c r="H87" s="4" t="s">
        <v>2</v>
      </c>
      <c r="I87" s="3">
        <v>2554</v>
      </c>
      <c r="J87" s="4" t="s">
        <v>2</v>
      </c>
      <c r="K87" s="3">
        <v>2555</v>
      </c>
      <c r="L87" s="4" t="s">
        <v>2</v>
      </c>
      <c r="M87" s="3">
        <v>2556</v>
      </c>
      <c r="N87" s="4" t="s">
        <v>2</v>
      </c>
      <c r="O87" s="3">
        <v>2557</v>
      </c>
      <c r="P87" s="4" t="s">
        <v>2</v>
      </c>
    </row>
    <row r="88" spans="1:16" ht="35.25" customHeight="1">
      <c r="A88" s="5" t="s">
        <v>4</v>
      </c>
      <c r="B88" s="7">
        <v>1798.86136372</v>
      </c>
      <c r="C88" s="7">
        <v>1886.8567484500002</v>
      </c>
      <c r="D88" s="4">
        <f>(C88-B88)/B88*100</f>
        <v>4.891726872605004</v>
      </c>
      <c r="E88" s="7">
        <v>1802.5439179900004</v>
      </c>
      <c r="F88" s="4">
        <f aca="true" t="shared" si="25" ref="F88:H96">(E88-C88)/C88*100</f>
        <v>-4.4684277452043135</v>
      </c>
      <c r="G88" s="7">
        <v>1817.1411613799999</v>
      </c>
      <c r="H88" s="4">
        <f t="shared" si="25"/>
        <v>0.8098134666408957</v>
      </c>
      <c r="I88" s="7">
        <v>2172.6820006400008</v>
      </c>
      <c r="J88" s="4">
        <f aca="true" t="shared" si="26" ref="J88:J96">(I88-G88)/G88*100</f>
        <v>19.565944947831728</v>
      </c>
      <c r="K88" s="99">
        <v>2446.9126579599997</v>
      </c>
      <c r="L88" s="4">
        <f aca="true" t="shared" si="27" ref="L88:L96">(K88-I88)/I88*100</f>
        <v>12.621757681944235</v>
      </c>
      <c r="M88" s="7">
        <v>2755.0433166750004</v>
      </c>
      <c r="N88" s="4">
        <f aca="true" t="shared" si="28" ref="N88:N96">(M88-K88)/K88*100</f>
        <v>12.592630052103711</v>
      </c>
      <c r="O88" s="7">
        <v>2409.7655032300004</v>
      </c>
      <c r="P88" s="4">
        <f aca="true" t="shared" si="29" ref="P88:P96">(O88-M88)/M88*100</f>
        <v>-12.532572949223464</v>
      </c>
    </row>
    <row r="89" spans="1:16" ht="35.25" customHeight="1">
      <c r="A89" s="5" t="s">
        <v>5</v>
      </c>
      <c r="B89" s="7">
        <v>3726.25314299</v>
      </c>
      <c r="C89" s="7">
        <v>4863.2067825799995</v>
      </c>
      <c r="D89" s="4">
        <f aca="true" t="shared" si="30" ref="D89:D96">(C89-B89)/B89*100</f>
        <v>30.51198069376713</v>
      </c>
      <c r="E89" s="7">
        <v>3628.4102938099995</v>
      </c>
      <c r="F89" s="4">
        <f t="shared" si="25"/>
        <v>-25.390581646518495</v>
      </c>
      <c r="G89" s="7">
        <v>4260.43426817</v>
      </c>
      <c r="H89" s="4">
        <f t="shared" si="25"/>
        <v>17.418757063891633</v>
      </c>
      <c r="I89" s="7">
        <v>5298.65343857</v>
      </c>
      <c r="J89" s="4">
        <f t="shared" si="26"/>
        <v>24.368857845234395</v>
      </c>
      <c r="K89" s="7">
        <v>4950.599119110001</v>
      </c>
      <c r="L89" s="4">
        <f t="shared" si="27"/>
        <v>-6.568731537081457</v>
      </c>
      <c r="M89" s="7">
        <v>6028.356671869999</v>
      </c>
      <c r="N89" s="4">
        <f t="shared" si="28"/>
        <v>21.770244910352453</v>
      </c>
      <c r="O89" s="7">
        <v>5538.0787825200005</v>
      </c>
      <c r="P89" s="4">
        <f t="shared" si="29"/>
        <v>-8.132861342424759</v>
      </c>
    </row>
    <row r="90" spans="1:16" ht="35.25" customHeight="1">
      <c r="A90" s="5" t="s">
        <v>6</v>
      </c>
      <c r="B90" s="7">
        <v>0.21960000000000005</v>
      </c>
      <c r="C90" s="7">
        <v>0.21979613200000003</v>
      </c>
      <c r="D90" s="4">
        <f t="shared" si="30"/>
        <v>0.08931329690345526</v>
      </c>
      <c r="E90" s="7">
        <v>0.14640036</v>
      </c>
      <c r="F90" s="4">
        <f t="shared" si="25"/>
        <v>-33.39265861148094</v>
      </c>
      <c r="G90" s="7">
        <v>0</v>
      </c>
      <c r="H90" s="4">
        <f t="shared" si="25"/>
        <v>-100</v>
      </c>
      <c r="I90" s="7">
        <v>0</v>
      </c>
      <c r="J90" s="4" t="e">
        <f t="shared" si="26"/>
        <v>#DIV/0!</v>
      </c>
      <c r="K90" s="7">
        <v>0</v>
      </c>
      <c r="L90" s="4" t="e">
        <f t="shared" si="27"/>
        <v>#DIV/0!</v>
      </c>
      <c r="M90" s="7">
        <v>0</v>
      </c>
      <c r="N90" s="4" t="e">
        <f t="shared" si="28"/>
        <v>#DIV/0!</v>
      </c>
      <c r="O90" s="7">
        <v>0</v>
      </c>
      <c r="P90" s="4" t="e">
        <f t="shared" si="29"/>
        <v>#DIV/0!</v>
      </c>
    </row>
    <row r="91" spans="1:16" ht="35.25" customHeight="1">
      <c r="A91" s="5" t="s">
        <v>7</v>
      </c>
      <c r="B91" s="7">
        <v>2196.23667327</v>
      </c>
      <c r="C91" s="7">
        <v>2300.2841948899995</v>
      </c>
      <c r="D91" s="4">
        <f t="shared" si="30"/>
        <v>4.737536845930264</v>
      </c>
      <c r="E91" s="7">
        <v>2220.2553983300004</v>
      </c>
      <c r="F91" s="4">
        <f t="shared" si="25"/>
        <v>-3.4790830079944164</v>
      </c>
      <c r="G91" s="7">
        <v>2271.08401096</v>
      </c>
      <c r="H91" s="4">
        <f t="shared" si="25"/>
        <v>2.289313773011475</v>
      </c>
      <c r="I91" s="7">
        <v>2648.0506583799997</v>
      </c>
      <c r="J91" s="4">
        <f t="shared" si="26"/>
        <v>16.598533810321438</v>
      </c>
      <c r="K91" s="7">
        <v>2662.6699864899997</v>
      </c>
      <c r="L91" s="4">
        <f t="shared" si="27"/>
        <v>0.5520788684210312</v>
      </c>
      <c r="M91" s="7">
        <v>3206.8028378999998</v>
      </c>
      <c r="N91" s="4">
        <f t="shared" si="28"/>
        <v>20.435609901747156</v>
      </c>
      <c r="O91" s="7">
        <v>3595.6752999399996</v>
      </c>
      <c r="P91" s="4">
        <f t="shared" si="29"/>
        <v>12.126484904031583</v>
      </c>
    </row>
    <row r="92" spans="1:16" ht="35.25" customHeight="1">
      <c r="A92" s="5" t="s">
        <v>8</v>
      </c>
      <c r="B92" s="7">
        <v>207.80021547</v>
      </c>
      <c r="C92" s="7">
        <v>133.27859441</v>
      </c>
      <c r="D92" s="4">
        <f t="shared" si="30"/>
        <v>-35.86214811733852</v>
      </c>
      <c r="E92" s="7">
        <v>39.12879879</v>
      </c>
      <c r="F92" s="4">
        <f t="shared" si="25"/>
        <v>-70.64134794997199</v>
      </c>
      <c r="G92" s="7">
        <v>107.21332987</v>
      </c>
      <c r="H92" s="4">
        <f t="shared" si="25"/>
        <v>174.00107640769212</v>
      </c>
      <c r="I92" s="7">
        <v>227.81370324</v>
      </c>
      <c r="J92" s="4">
        <f t="shared" si="26"/>
        <v>112.48636108610029</v>
      </c>
      <c r="K92" s="7">
        <v>309.49822875</v>
      </c>
      <c r="L92" s="4">
        <f t="shared" si="27"/>
        <v>35.855843765441094</v>
      </c>
      <c r="M92" s="7">
        <v>328.16307807000004</v>
      </c>
      <c r="N92" s="4">
        <f t="shared" si="28"/>
        <v>6.0306804970689285</v>
      </c>
      <c r="O92" s="7">
        <v>414.29185397000003</v>
      </c>
      <c r="P92" s="4">
        <f t="shared" si="29"/>
        <v>26.245724048708485</v>
      </c>
    </row>
    <row r="93" spans="1:16" ht="35.25" customHeight="1">
      <c r="A93" s="5" t="s">
        <v>9</v>
      </c>
      <c r="B93" s="7">
        <v>0</v>
      </c>
      <c r="C93" s="7">
        <v>0</v>
      </c>
      <c r="D93" s="4" t="e">
        <f t="shared" si="30"/>
        <v>#DIV/0!</v>
      </c>
      <c r="E93" s="7">
        <v>0</v>
      </c>
      <c r="F93" s="4" t="e">
        <f t="shared" si="25"/>
        <v>#DIV/0!</v>
      </c>
      <c r="G93" s="7">
        <v>0</v>
      </c>
      <c r="H93" s="4" t="e">
        <f t="shared" si="25"/>
        <v>#DIV/0!</v>
      </c>
      <c r="I93" s="7">
        <v>0</v>
      </c>
      <c r="J93" s="4" t="e">
        <f t="shared" si="26"/>
        <v>#DIV/0!</v>
      </c>
      <c r="K93" s="7">
        <v>0</v>
      </c>
      <c r="L93" s="4" t="e">
        <f t="shared" si="27"/>
        <v>#DIV/0!</v>
      </c>
      <c r="M93" s="7">
        <v>0</v>
      </c>
      <c r="N93" s="4" t="e">
        <f t="shared" si="28"/>
        <v>#DIV/0!</v>
      </c>
      <c r="O93" s="7">
        <v>0</v>
      </c>
      <c r="P93" s="4" t="e">
        <f t="shared" si="29"/>
        <v>#DIV/0!</v>
      </c>
    </row>
    <row r="94" spans="1:16" ht="35.25" customHeight="1">
      <c r="A94" s="5" t="s">
        <v>10</v>
      </c>
      <c r="B94" s="7">
        <v>59.92278491</v>
      </c>
      <c r="C94" s="7">
        <v>62.45933532</v>
      </c>
      <c r="D94" s="4">
        <f t="shared" si="30"/>
        <v>4.233031581909506</v>
      </c>
      <c r="E94" s="7">
        <v>60.84977618</v>
      </c>
      <c r="F94" s="4">
        <f t="shared" si="25"/>
        <v>-2.576971291406951</v>
      </c>
      <c r="G94" s="7">
        <v>67.31104983000002</v>
      </c>
      <c r="H94" s="4">
        <f t="shared" si="25"/>
        <v>10.61840166985478</v>
      </c>
      <c r="I94" s="7">
        <v>73.80893174</v>
      </c>
      <c r="J94" s="4">
        <f t="shared" si="26"/>
        <v>9.653514432490597</v>
      </c>
      <c r="K94" s="7">
        <v>93.95701702999999</v>
      </c>
      <c r="L94" s="4">
        <f t="shared" si="27"/>
        <v>27.297624847049413</v>
      </c>
      <c r="M94" s="7">
        <v>113.15811499000002</v>
      </c>
      <c r="N94" s="4">
        <f t="shared" si="28"/>
        <v>20.43604465845187</v>
      </c>
      <c r="O94" s="7">
        <v>99.24834738000001</v>
      </c>
      <c r="P94" s="4">
        <f t="shared" si="29"/>
        <v>-12.292328845553174</v>
      </c>
    </row>
    <row r="95" spans="1:16" ht="35.25" customHeight="1">
      <c r="A95" s="5" t="s">
        <v>11</v>
      </c>
      <c r="B95" s="7">
        <v>2.6447619700000002</v>
      </c>
      <c r="C95" s="7">
        <v>2.7392</v>
      </c>
      <c r="D95" s="4">
        <f t="shared" si="30"/>
        <v>3.5707572579773452</v>
      </c>
      <c r="E95" s="7">
        <v>2.5652154200000004</v>
      </c>
      <c r="F95" s="4">
        <f t="shared" si="25"/>
        <v>-6.351656688084094</v>
      </c>
      <c r="G95" s="7">
        <v>2.7837060200000003</v>
      </c>
      <c r="H95" s="4">
        <f t="shared" si="25"/>
        <v>8.517436714925093</v>
      </c>
      <c r="I95" s="7">
        <v>2.8810225</v>
      </c>
      <c r="J95" s="4">
        <f t="shared" si="26"/>
        <v>3.4959323757901513</v>
      </c>
      <c r="K95" s="7">
        <v>3.2532032699999998</v>
      </c>
      <c r="L95" s="4">
        <f t="shared" si="27"/>
        <v>12.9183569375109</v>
      </c>
      <c r="M95" s="7">
        <v>3.7301151699999995</v>
      </c>
      <c r="N95" s="4">
        <f t="shared" si="28"/>
        <v>14.659763329206285</v>
      </c>
      <c r="O95" s="7">
        <v>3.4461026600000007</v>
      </c>
      <c r="P95" s="4">
        <f t="shared" si="29"/>
        <v>-7.614041311223076</v>
      </c>
    </row>
    <row r="96" spans="1:16" ht="35.25" customHeight="1">
      <c r="A96" s="8" t="s">
        <v>3</v>
      </c>
      <c r="B96" s="7">
        <f>SUM(B88:B95)</f>
        <v>7991.938542330001</v>
      </c>
      <c r="C96" s="7">
        <f>SUM(C88:C95)</f>
        <v>9249.044651781998</v>
      </c>
      <c r="D96" s="4">
        <f t="shared" si="30"/>
        <v>15.729676883695051</v>
      </c>
      <c r="E96" s="7">
        <f>SUM(E88:E95)</f>
        <v>7753.89980088</v>
      </c>
      <c r="F96" s="4">
        <f t="shared" si="25"/>
        <v>-16.165397694495194</v>
      </c>
      <c r="G96" s="7">
        <f>SUM(G88:G95)</f>
        <v>8525.967526229999</v>
      </c>
      <c r="H96" s="4">
        <f t="shared" si="25"/>
        <v>9.957153757163278</v>
      </c>
      <c r="I96" s="7">
        <f>SUM(I88:I95)</f>
        <v>10423.88975507</v>
      </c>
      <c r="J96" s="4">
        <f t="shared" si="26"/>
        <v>22.260490941363255</v>
      </c>
      <c r="K96" s="7">
        <f>SUM(K88:K95)</f>
        <v>10466.89021261</v>
      </c>
      <c r="L96" s="4">
        <f t="shared" si="27"/>
        <v>0.41251834536224985</v>
      </c>
      <c r="M96" s="7">
        <f>SUM(M88:M95)</f>
        <v>12435.254134674997</v>
      </c>
      <c r="N96" s="4">
        <f t="shared" si="28"/>
        <v>18.80562308462553</v>
      </c>
      <c r="O96" s="7">
        <f>SUM(O88:O95)</f>
        <v>12060.505889700002</v>
      </c>
      <c r="P96" s="4">
        <f t="shared" si="29"/>
        <v>-3.0135953870860663</v>
      </c>
    </row>
    <row r="97" ht="35.25" customHeight="1">
      <c r="A97" s="18"/>
    </row>
    <row r="98" ht="35.25" customHeight="1">
      <c r="A98" s="18"/>
    </row>
    <row r="99" ht="35.25" customHeight="1">
      <c r="A99" s="18"/>
    </row>
    <row r="100" spans="1:16" ht="35.25" customHeight="1">
      <c r="A100" s="246" t="s">
        <v>144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</row>
    <row r="101" spans="1:16" ht="35.25" customHeight="1">
      <c r="A101" s="241" t="s">
        <v>325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</row>
    <row r="102" spans="1:16" ht="35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5.25" customHeight="1">
      <c r="A103" s="1"/>
      <c r="B103" s="1"/>
      <c r="C103" s="1"/>
      <c r="D103" s="1"/>
      <c r="E103" s="1"/>
      <c r="F103" s="1" t="s">
        <v>61</v>
      </c>
      <c r="G103" s="1"/>
      <c r="H103" s="1"/>
      <c r="I103" s="1"/>
      <c r="J103" s="1" t="s">
        <v>61</v>
      </c>
      <c r="K103" s="1"/>
      <c r="L103" s="1" t="s">
        <v>61</v>
      </c>
      <c r="M103" s="1"/>
      <c r="N103" s="1"/>
      <c r="O103" s="1"/>
      <c r="P103" s="1" t="s">
        <v>0</v>
      </c>
    </row>
    <row r="104" spans="1:16" ht="35.25" customHeight="1">
      <c r="A104" s="3" t="s">
        <v>1</v>
      </c>
      <c r="B104" s="3">
        <v>2550</v>
      </c>
      <c r="C104" s="3">
        <v>2551</v>
      </c>
      <c r="D104" s="4" t="s">
        <v>2</v>
      </c>
      <c r="E104" s="3">
        <v>2552</v>
      </c>
      <c r="F104" s="4" t="s">
        <v>2</v>
      </c>
      <c r="G104" s="3">
        <v>2553</v>
      </c>
      <c r="H104" s="4" t="s">
        <v>2</v>
      </c>
      <c r="I104" s="3">
        <v>2554</v>
      </c>
      <c r="J104" s="4" t="s">
        <v>2</v>
      </c>
      <c r="K104" s="3">
        <v>2555</v>
      </c>
      <c r="L104" s="4" t="s">
        <v>2</v>
      </c>
      <c r="M104" s="3">
        <v>2556</v>
      </c>
      <c r="N104" s="4" t="s">
        <v>2</v>
      </c>
      <c r="O104" s="3">
        <v>2557</v>
      </c>
      <c r="P104" s="4" t="s">
        <v>2</v>
      </c>
    </row>
    <row r="105" spans="1:16" ht="35.25" customHeight="1">
      <c r="A105" s="5" t="s">
        <v>4</v>
      </c>
      <c r="B105" s="7">
        <v>182.77291233</v>
      </c>
      <c r="C105" s="7">
        <v>187.9414755</v>
      </c>
      <c r="D105" s="4">
        <f>(C105-B105)/B105*100</f>
        <v>2.8278605971261537</v>
      </c>
      <c r="E105" s="7">
        <v>174.97422407</v>
      </c>
      <c r="F105" s="4">
        <f aca="true" t="shared" si="31" ref="F105:H113">(E105-C105)/C105*100</f>
        <v>-6.899622020898737</v>
      </c>
      <c r="G105" s="7">
        <v>187.49416451</v>
      </c>
      <c r="H105" s="4">
        <f t="shared" si="31"/>
        <v>7.155305592320435</v>
      </c>
      <c r="I105" s="7">
        <v>205.58616500999997</v>
      </c>
      <c r="J105" s="4">
        <f aca="true" t="shared" si="32" ref="J105:J113">(I105-G105)/G105*100</f>
        <v>9.64936724685906</v>
      </c>
      <c r="K105" s="7">
        <v>243.89020082</v>
      </c>
      <c r="L105" s="4">
        <f aca="true" t="shared" si="33" ref="L105:L113">(K105-I105)/I105*100</f>
        <v>18.63162134871131</v>
      </c>
      <c r="M105" s="7">
        <v>269.2627676</v>
      </c>
      <c r="N105" s="4">
        <f aca="true" t="shared" si="34" ref="N105:N113">(M105-K105)/K105*100</f>
        <v>10.403274381132649</v>
      </c>
      <c r="O105" s="7">
        <v>244.15949027</v>
      </c>
      <c r="P105" s="4">
        <f aca="true" t="shared" si="35" ref="P105:P113">(O105-M105)/M105*100</f>
        <v>-9.322966392179364</v>
      </c>
    </row>
    <row r="106" spans="1:16" ht="35.25" customHeight="1">
      <c r="A106" s="5" t="s">
        <v>5</v>
      </c>
      <c r="B106" s="7">
        <v>51.53502506</v>
      </c>
      <c r="C106" s="7">
        <v>52.537199240000014</v>
      </c>
      <c r="D106" s="4">
        <f aca="true" t="shared" si="36" ref="D106:D113">(C106-B106)/B106*100</f>
        <v>1.944646730710276</v>
      </c>
      <c r="E106" s="7">
        <v>50.38206075</v>
      </c>
      <c r="F106" s="4">
        <f t="shared" si="31"/>
        <v>-4.102119110223076</v>
      </c>
      <c r="G106" s="7">
        <v>66.12723688</v>
      </c>
      <c r="H106" s="4">
        <f t="shared" si="31"/>
        <v>31.2515524288077</v>
      </c>
      <c r="I106" s="7">
        <v>73.10637307</v>
      </c>
      <c r="J106" s="4">
        <f t="shared" si="32"/>
        <v>10.554102241811385</v>
      </c>
      <c r="K106" s="7">
        <v>77.54485583</v>
      </c>
      <c r="L106" s="4">
        <f t="shared" si="33"/>
        <v>6.07126653068962</v>
      </c>
      <c r="M106" s="7">
        <v>110.24108659000001</v>
      </c>
      <c r="N106" s="4">
        <f t="shared" si="34"/>
        <v>42.16428080242909</v>
      </c>
      <c r="O106" s="7">
        <v>96.59443332</v>
      </c>
      <c r="P106" s="4">
        <f t="shared" si="35"/>
        <v>-12.37891759970906</v>
      </c>
    </row>
    <row r="107" spans="1:16" ht="35.25" customHeight="1">
      <c r="A107" s="5" t="s">
        <v>6</v>
      </c>
      <c r="B107" s="7">
        <v>0.025659090000000002</v>
      </c>
      <c r="C107" s="7">
        <v>0.02434091</v>
      </c>
      <c r="D107" s="4">
        <f t="shared" si="36"/>
        <v>-5.137282732941824</v>
      </c>
      <c r="E107" s="7">
        <v>0</v>
      </c>
      <c r="F107" s="4">
        <f t="shared" si="31"/>
        <v>-100</v>
      </c>
      <c r="G107" s="7">
        <v>0</v>
      </c>
      <c r="H107" s="4" t="e">
        <f t="shared" si="31"/>
        <v>#DIV/0!</v>
      </c>
      <c r="I107" s="7">
        <v>0</v>
      </c>
      <c r="J107" s="4" t="e">
        <f t="shared" si="32"/>
        <v>#DIV/0!</v>
      </c>
      <c r="K107" s="7">
        <v>0</v>
      </c>
      <c r="L107" s="4" t="e">
        <f t="shared" si="33"/>
        <v>#DIV/0!</v>
      </c>
      <c r="M107" s="7">
        <v>0</v>
      </c>
      <c r="N107" s="4" t="e">
        <f t="shared" si="34"/>
        <v>#DIV/0!</v>
      </c>
      <c r="O107" s="7">
        <v>0</v>
      </c>
      <c r="P107" s="4" t="e">
        <f t="shared" si="35"/>
        <v>#DIV/0!</v>
      </c>
    </row>
    <row r="108" spans="1:16" ht="35.25" customHeight="1">
      <c r="A108" s="5" t="s">
        <v>7</v>
      </c>
      <c r="B108" s="7">
        <v>97.33508988</v>
      </c>
      <c r="C108" s="7">
        <v>114.08073194</v>
      </c>
      <c r="D108" s="4">
        <f t="shared" si="36"/>
        <v>17.204116296234943</v>
      </c>
      <c r="E108" s="7">
        <v>135.56520941</v>
      </c>
      <c r="F108" s="4">
        <f t="shared" si="31"/>
        <v>18.832696025565127</v>
      </c>
      <c r="G108" s="7">
        <v>133.67457277</v>
      </c>
      <c r="H108" s="4">
        <f t="shared" si="31"/>
        <v>-1.3946326260464093</v>
      </c>
      <c r="I108" s="7">
        <v>159.14612886999998</v>
      </c>
      <c r="J108" s="4">
        <f t="shared" si="32"/>
        <v>19.05489995006474</v>
      </c>
      <c r="K108" s="7">
        <v>173.29786068999996</v>
      </c>
      <c r="L108" s="4">
        <f t="shared" si="33"/>
        <v>8.892287811511869</v>
      </c>
      <c r="M108" s="7">
        <v>190.24164389</v>
      </c>
      <c r="N108" s="4">
        <f t="shared" si="34"/>
        <v>9.777260453497203</v>
      </c>
      <c r="O108" s="7">
        <v>228.32838894000002</v>
      </c>
      <c r="P108" s="4">
        <f t="shared" si="35"/>
        <v>20.020193408348717</v>
      </c>
    </row>
    <row r="109" spans="1:16" ht="35.25" customHeight="1">
      <c r="A109" s="5" t="s">
        <v>8</v>
      </c>
      <c r="B109" s="7">
        <v>30.388329110000004</v>
      </c>
      <c r="C109" s="7">
        <v>18.12193602</v>
      </c>
      <c r="D109" s="4">
        <f t="shared" si="36"/>
        <v>-40.365474013388436</v>
      </c>
      <c r="E109" s="7">
        <v>6.38113799</v>
      </c>
      <c r="F109" s="4">
        <f t="shared" si="31"/>
        <v>-64.787768906382</v>
      </c>
      <c r="G109" s="7">
        <v>15.200000880000001</v>
      </c>
      <c r="H109" s="4">
        <f t="shared" si="31"/>
        <v>138.20204019753538</v>
      </c>
      <c r="I109" s="7">
        <v>29.979740239999998</v>
      </c>
      <c r="J109" s="4">
        <f t="shared" si="32"/>
        <v>97.23512173901923</v>
      </c>
      <c r="K109" s="7">
        <v>34.45142882</v>
      </c>
      <c r="L109" s="4">
        <f t="shared" si="33"/>
        <v>14.915701551121908</v>
      </c>
      <c r="M109" s="7">
        <v>47.054829</v>
      </c>
      <c r="N109" s="4">
        <f t="shared" si="34"/>
        <v>36.58309861645965</v>
      </c>
      <c r="O109" s="7">
        <v>40.391011150000004</v>
      </c>
      <c r="P109" s="4">
        <f t="shared" si="35"/>
        <v>-14.161815039217323</v>
      </c>
    </row>
    <row r="110" spans="1:16" ht="35.25" customHeight="1">
      <c r="A110" s="5" t="s">
        <v>9</v>
      </c>
      <c r="B110" s="7">
        <v>0</v>
      </c>
      <c r="C110" s="7">
        <v>0</v>
      </c>
      <c r="D110" s="4" t="e">
        <f t="shared" si="36"/>
        <v>#DIV/0!</v>
      </c>
      <c r="E110" s="7">
        <v>0</v>
      </c>
      <c r="F110" s="4" t="e">
        <f t="shared" si="31"/>
        <v>#DIV/0!</v>
      </c>
      <c r="G110" s="7">
        <v>0</v>
      </c>
      <c r="H110" s="4" t="e">
        <f t="shared" si="31"/>
        <v>#DIV/0!</v>
      </c>
      <c r="I110" s="7">
        <v>0</v>
      </c>
      <c r="J110" s="4" t="e">
        <f t="shared" si="32"/>
        <v>#DIV/0!</v>
      </c>
      <c r="K110" s="7">
        <v>0</v>
      </c>
      <c r="L110" s="4" t="e">
        <f t="shared" si="33"/>
        <v>#DIV/0!</v>
      </c>
      <c r="M110" s="7">
        <v>0</v>
      </c>
      <c r="N110" s="4" t="e">
        <f t="shared" si="34"/>
        <v>#DIV/0!</v>
      </c>
      <c r="O110" s="7">
        <v>0</v>
      </c>
      <c r="P110" s="4" t="e">
        <f t="shared" si="35"/>
        <v>#DIV/0!</v>
      </c>
    </row>
    <row r="111" spans="1:16" ht="35.25" customHeight="1">
      <c r="A111" s="5" t="s">
        <v>10</v>
      </c>
      <c r="B111" s="7">
        <v>16.07407396</v>
      </c>
      <c r="C111" s="7">
        <v>15.842551010000003</v>
      </c>
      <c r="D111" s="4">
        <f t="shared" si="36"/>
        <v>-1.440350159991406</v>
      </c>
      <c r="E111" s="7">
        <v>22.40920085</v>
      </c>
      <c r="F111" s="4">
        <f t="shared" si="31"/>
        <v>41.449447351345455</v>
      </c>
      <c r="G111" s="7">
        <v>21.35323403</v>
      </c>
      <c r="H111" s="4">
        <f t="shared" si="31"/>
        <v>-4.712202041778753</v>
      </c>
      <c r="I111" s="7">
        <v>22.2339148</v>
      </c>
      <c r="J111" s="4">
        <f t="shared" si="32"/>
        <v>4.124343735298823</v>
      </c>
      <c r="K111" s="7">
        <v>23.08740625</v>
      </c>
      <c r="L111" s="4">
        <f t="shared" si="33"/>
        <v>3.8386917359240753</v>
      </c>
      <c r="M111" s="7">
        <v>34.25766514000001</v>
      </c>
      <c r="N111" s="4">
        <f t="shared" si="34"/>
        <v>48.382476442107944</v>
      </c>
      <c r="O111" s="7">
        <v>30.95612039</v>
      </c>
      <c r="P111" s="4">
        <f t="shared" si="35"/>
        <v>-9.637389870289356</v>
      </c>
    </row>
    <row r="112" spans="1:16" ht="35.25" customHeight="1">
      <c r="A112" s="5" t="s">
        <v>11</v>
      </c>
      <c r="B112" s="7">
        <v>0.8808024999999998</v>
      </c>
      <c r="C112" s="7">
        <v>0.74236</v>
      </c>
      <c r="D112" s="4">
        <f t="shared" si="36"/>
        <v>-15.71776873930306</v>
      </c>
      <c r="E112" s="7">
        <v>0.5777505</v>
      </c>
      <c r="F112" s="4">
        <f t="shared" si="31"/>
        <v>-22.17381055013741</v>
      </c>
      <c r="G112" s="7">
        <v>0.53110528</v>
      </c>
      <c r="H112" s="4">
        <f t="shared" si="31"/>
        <v>-8.073592320560508</v>
      </c>
      <c r="I112" s="7">
        <v>0.6119</v>
      </c>
      <c r="J112" s="4">
        <f t="shared" si="32"/>
        <v>15.212561999007049</v>
      </c>
      <c r="K112" s="7">
        <v>0.7401999999999999</v>
      </c>
      <c r="L112" s="4">
        <f t="shared" si="33"/>
        <v>20.967478346134964</v>
      </c>
      <c r="M112" s="7">
        <v>0.6981</v>
      </c>
      <c r="N112" s="4">
        <f t="shared" si="34"/>
        <v>-5.687651985949718</v>
      </c>
      <c r="O112" s="7">
        <v>0.7934000000000001</v>
      </c>
      <c r="P112" s="4">
        <f t="shared" si="35"/>
        <v>13.651339349663377</v>
      </c>
    </row>
    <row r="113" spans="1:16" ht="35.25" customHeight="1">
      <c r="A113" s="8" t="s">
        <v>3</v>
      </c>
      <c r="B113" s="7">
        <f>SUM(B105:B112)</f>
        <v>379.0118919300001</v>
      </c>
      <c r="C113" s="7">
        <f>SUM(C105:C112)</f>
        <v>389.2905946200001</v>
      </c>
      <c r="D113" s="4">
        <f t="shared" si="36"/>
        <v>2.7119736633219858</v>
      </c>
      <c r="E113" s="7">
        <f>SUM(E105:E112)</f>
        <v>390.28958357</v>
      </c>
      <c r="F113" s="4">
        <f t="shared" si="31"/>
        <v>0.256617797554304</v>
      </c>
      <c r="G113" s="7">
        <f>SUM(G105:G112)</f>
        <v>424.38031435000005</v>
      </c>
      <c r="H113" s="4">
        <f t="shared" si="31"/>
        <v>8.734727293557336</v>
      </c>
      <c r="I113" s="7">
        <f>SUM(I105:I112)</f>
        <v>490.66422198999993</v>
      </c>
      <c r="J113" s="4">
        <f t="shared" si="32"/>
        <v>15.618987356075479</v>
      </c>
      <c r="K113" s="7">
        <f>SUM(K105:K112)</f>
        <v>553.0119524099999</v>
      </c>
      <c r="L113" s="4">
        <f t="shared" si="33"/>
        <v>12.706801846512194</v>
      </c>
      <c r="M113" s="7">
        <f>SUM(M105:M112)</f>
        <v>651.75609222</v>
      </c>
      <c r="N113" s="4">
        <f t="shared" si="34"/>
        <v>17.85569721950453</v>
      </c>
      <c r="O113" s="7">
        <f>SUM(O105:O112)</f>
        <v>641.2228440700002</v>
      </c>
      <c r="P113" s="4">
        <f t="shared" si="35"/>
        <v>-1.6161334394469082</v>
      </c>
    </row>
    <row r="118" spans="1:16" ht="35.25" customHeight="1">
      <c r="A118" s="241" t="s">
        <v>145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</row>
    <row r="119" spans="1:16" ht="35.25" customHeight="1">
      <c r="A119" s="241" t="s">
        <v>325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</row>
    <row r="120" spans="1:16" ht="35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5.25" customHeight="1">
      <c r="A121" s="1"/>
      <c r="B121" s="1"/>
      <c r="C121" s="1"/>
      <c r="D121" s="1"/>
      <c r="E121" s="1"/>
      <c r="F121" s="1" t="s">
        <v>61</v>
      </c>
      <c r="G121" s="1"/>
      <c r="H121" s="1"/>
      <c r="I121" s="1"/>
      <c r="J121" s="1" t="s">
        <v>61</v>
      </c>
      <c r="K121" s="1"/>
      <c r="L121" s="1" t="s">
        <v>61</v>
      </c>
      <c r="M121" s="1"/>
      <c r="N121" s="1"/>
      <c r="O121" s="1"/>
      <c r="P121" s="1" t="s">
        <v>0</v>
      </c>
    </row>
    <row r="122" spans="1:16" ht="35.25" customHeight="1">
      <c r="A122" s="3" t="s">
        <v>1</v>
      </c>
      <c r="B122" s="3">
        <v>2550</v>
      </c>
      <c r="C122" s="3">
        <v>2551</v>
      </c>
      <c r="D122" s="4" t="s">
        <v>2</v>
      </c>
      <c r="E122" s="3">
        <v>2552</v>
      </c>
      <c r="F122" s="4" t="s">
        <v>2</v>
      </c>
      <c r="G122" s="3">
        <v>2553</v>
      </c>
      <c r="H122" s="4" t="s">
        <v>2</v>
      </c>
      <c r="I122" s="3">
        <v>2554</v>
      </c>
      <c r="J122" s="4" t="s">
        <v>2</v>
      </c>
      <c r="K122" s="3">
        <v>2555</v>
      </c>
      <c r="L122" s="4" t="s">
        <v>2</v>
      </c>
      <c r="M122" s="3">
        <v>2556</v>
      </c>
      <c r="N122" s="4" t="s">
        <v>2</v>
      </c>
      <c r="O122" s="3">
        <v>2557</v>
      </c>
      <c r="P122" s="4" t="s">
        <v>2</v>
      </c>
    </row>
    <row r="123" spans="1:16" ht="35.25" customHeight="1">
      <c r="A123" s="5" t="s">
        <v>4</v>
      </c>
      <c r="B123" s="7">
        <v>757.61930379</v>
      </c>
      <c r="C123" s="7">
        <v>842.9913200100001</v>
      </c>
      <c r="D123" s="4">
        <f>(C123-B123)/B123*100</f>
        <v>11.268458418750091</v>
      </c>
      <c r="E123" s="7">
        <v>828.62430537</v>
      </c>
      <c r="F123" s="4">
        <f aca="true" t="shared" si="37" ref="F123:H131">(E123-C123)/C123*100</f>
        <v>-1.7042897475895318</v>
      </c>
      <c r="G123" s="7">
        <v>864.5394657699998</v>
      </c>
      <c r="H123" s="4">
        <f t="shared" si="37"/>
        <v>4.3343117221215</v>
      </c>
      <c r="I123" s="7">
        <v>1049.87470824</v>
      </c>
      <c r="J123" s="4">
        <f aca="true" t="shared" si="38" ref="J123:J131">(I123-G123)/G123*100</f>
        <v>21.4374530959014</v>
      </c>
      <c r="K123" s="7">
        <v>1218.2702124</v>
      </c>
      <c r="L123" s="4">
        <f aca="true" t="shared" si="39" ref="L123:L131">(K123-I123)/I123*100</f>
        <v>16.03958099364986</v>
      </c>
      <c r="M123" s="7">
        <v>1541.7541917700003</v>
      </c>
      <c r="N123" s="4">
        <f aca="true" t="shared" si="40" ref="N123:N131">(M123-K123)/K123*100</f>
        <v>26.552728292743428</v>
      </c>
      <c r="O123" s="7">
        <v>1522.47563039</v>
      </c>
      <c r="P123" s="4">
        <f aca="true" t="shared" si="41" ref="P123:P131">(O123-M123)/M123*100</f>
        <v>-1.2504302879739562</v>
      </c>
    </row>
    <row r="124" spans="1:16" ht="35.25" customHeight="1">
      <c r="A124" s="5" t="s">
        <v>5</v>
      </c>
      <c r="B124" s="7">
        <v>1127.48006205</v>
      </c>
      <c r="C124" s="7">
        <v>1321.5020013</v>
      </c>
      <c r="D124" s="4">
        <f aca="true" t="shared" si="42" ref="D124:D131">(C124-B124)/B124*100</f>
        <v>17.208458559987896</v>
      </c>
      <c r="E124" s="7">
        <v>1329.6937018300002</v>
      </c>
      <c r="F124" s="4">
        <f t="shared" si="37"/>
        <v>0.619878026816588</v>
      </c>
      <c r="G124" s="7">
        <v>1759.97787113</v>
      </c>
      <c r="H124" s="4">
        <f t="shared" si="37"/>
        <v>32.359645586635345</v>
      </c>
      <c r="I124" s="7">
        <v>2074.83616773</v>
      </c>
      <c r="J124" s="4">
        <f t="shared" si="38"/>
        <v>17.889900876869778</v>
      </c>
      <c r="K124" s="7">
        <v>2002.1152765099996</v>
      </c>
      <c r="L124" s="4">
        <f t="shared" si="39"/>
        <v>-3.504897993925059</v>
      </c>
      <c r="M124" s="7">
        <v>2772.55198334</v>
      </c>
      <c r="N124" s="4">
        <f t="shared" si="40"/>
        <v>38.48113621973816</v>
      </c>
      <c r="O124" s="7">
        <v>2999.04047632</v>
      </c>
      <c r="P124" s="4">
        <f t="shared" si="41"/>
        <v>8.168953885840475</v>
      </c>
    </row>
    <row r="125" spans="1:16" ht="35.25" customHeight="1">
      <c r="A125" s="5" t="s">
        <v>6</v>
      </c>
      <c r="B125" s="7">
        <v>1.8799999999999998E-06</v>
      </c>
      <c r="C125" s="7">
        <v>8.829E-05</v>
      </c>
      <c r="D125" s="4">
        <f t="shared" si="42"/>
        <v>4596.276595744681</v>
      </c>
      <c r="E125" s="7">
        <v>0</v>
      </c>
      <c r="F125" s="4">
        <f t="shared" si="37"/>
        <v>-100</v>
      </c>
      <c r="G125" s="7">
        <v>0</v>
      </c>
      <c r="H125" s="4" t="e">
        <f t="shared" si="37"/>
        <v>#DIV/0!</v>
      </c>
      <c r="I125" s="7">
        <v>0</v>
      </c>
      <c r="J125" s="4" t="e">
        <f t="shared" si="38"/>
        <v>#DIV/0!</v>
      </c>
      <c r="K125" s="7">
        <v>0</v>
      </c>
      <c r="L125" s="4" t="e">
        <f t="shared" si="39"/>
        <v>#DIV/0!</v>
      </c>
      <c r="M125" s="7">
        <v>0</v>
      </c>
      <c r="N125" s="4" t="e">
        <f t="shared" si="40"/>
        <v>#DIV/0!</v>
      </c>
      <c r="O125" s="7">
        <v>0</v>
      </c>
      <c r="P125" s="4" t="e">
        <f t="shared" si="41"/>
        <v>#DIV/0!</v>
      </c>
    </row>
    <row r="126" spans="1:16" ht="35.25" customHeight="1">
      <c r="A126" s="5" t="s">
        <v>7</v>
      </c>
      <c r="B126" s="7">
        <v>995.9380851399999</v>
      </c>
      <c r="C126" s="7">
        <v>1095.83027881</v>
      </c>
      <c r="D126" s="4">
        <f t="shared" si="42"/>
        <v>10.029960211428019</v>
      </c>
      <c r="E126" s="7">
        <v>1191.6486783500002</v>
      </c>
      <c r="F126" s="4">
        <f t="shared" si="37"/>
        <v>8.743908741420498</v>
      </c>
      <c r="G126" s="7">
        <v>1691.53937492</v>
      </c>
      <c r="H126" s="4">
        <f t="shared" si="37"/>
        <v>41.949502873797215</v>
      </c>
      <c r="I126" s="7">
        <v>1449.09160635</v>
      </c>
      <c r="J126" s="4">
        <f t="shared" si="38"/>
        <v>-14.332966300679018</v>
      </c>
      <c r="K126" s="7">
        <v>1414.86252042</v>
      </c>
      <c r="L126" s="4">
        <f t="shared" si="39"/>
        <v>-2.3621064244666194</v>
      </c>
      <c r="M126" s="7">
        <v>2161.8072010799997</v>
      </c>
      <c r="N126" s="4">
        <f t="shared" si="40"/>
        <v>52.79273921527514</v>
      </c>
      <c r="O126" s="7">
        <v>2212.34592383</v>
      </c>
      <c r="P126" s="4">
        <f t="shared" si="41"/>
        <v>2.337799722600251</v>
      </c>
    </row>
    <row r="127" spans="1:16" ht="35.25" customHeight="1">
      <c r="A127" s="5" t="s">
        <v>8</v>
      </c>
      <c r="B127" s="7">
        <v>80.51040559</v>
      </c>
      <c r="C127" s="7">
        <v>60.338582650000006</v>
      </c>
      <c r="D127" s="4">
        <f t="shared" si="42"/>
        <v>-25.05492649326001</v>
      </c>
      <c r="E127" s="7">
        <v>19.847237910000004</v>
      </c>
      <c r="F127" s="4">
        <f t="shared" si="37"/>
        <v>-67.1068874369723</v>
      </c>
      <c r="G127" s="7">
        <v>50.060314500000004</v>
      </c>
      <c r="H127" s="4">
        <f t="shared" si="37"/>
        <v>152.22811721714277</v>
      </c>
      <c r="I127" s="7">
        <v>86.47900783</v>
      </c>
      <c r="J127" s="4">
        <f t="shared" si="38"/>
        <v>72.74962950941907</v>
      </c>
      <c r="K127" s="7">
        <v>111.31189787000002</v>
      </c>
      <c r="L127" s="4">
        <f t="shared" si="39"/>
        <v>28.715512195533506</v>
      </c>
      <c r="M127" s="7">
        <v>220.51592689</v>
      </c>
      <c r="N127" s="4">
        <f t="shared" si="40"/>
        <v>98.10634003162735</v>
      </c>
      <c r="O127" s="7">
        <v>240.11366206000002</v>
      </c>
      <c r="P127" s="4">
        <f t="shared" si="41"/>
        <v>8.887219824160802</v>
      </c>
    </row>
    <row r="128" spans="1:16" ht="35.25" customHeight="1">
      <c r="A128" s="5" t="s">
        <v>9</v>
      </c>
      <c r="B128" s="7">
        <v>0</v>
      </c>
      <c r="C128" s="7">
        <v>0</v>
      </c>
      <c r="D128" s="4" t="e">
        <f t="shared" si="42"/>
        <v>#DIV/0!</v>
      </c>
      <c r="E128" s="7">
        <v>0</v>
      </c>
      <c r="F128" s="4" t="e">
        <f t="shared" si="37"/>
        <v>#DIV/0!</v>
      </c>
      <c r="G128" s="7">
        <v>0</v>
      </c>
      <c r="H128" s="4" t="e">
        <f t="shared" si="37"/>
        <v>#DIV/0!</v>
      </c>
      <c r="I128" s="7">
        <v>0</v>
      </c>
      <c r="J128" s="4" t="e">
        <f t="shared" si="38"/>
        <v>#DIV/0!</v>
      </c>
      <c r="K128" s="7">
        <v>0</v>
      </c>
      <c r="L128" s="4" t="e">
        <f t="shared" si="39"/>
        <v>#DIV/0!</v>
      </c>
      <c r="M128" s="7">
        <v>0</v>
      </c>
      <c r="N128" s="4" t="e">
        <f t="shared" si="40"/>
        <v>#DIV/0!</v>
      </c>
      <c r="O128" s="7">
        <v>0</v>
      </c>
      <c r="P128" s="4" t="e">
        <f t="shared" si="41"/>
        <v>#DIV/0!</v>
      </c>
    </row>
    <row r="129" spans="1:16" ht="35.25" customHeight="1">
      <c r="A129" s="5" t="s">
        <v>10</v>
      </c>
      <c r="B129" s="7">
        <v>29.25404459</v>
      </c>
      <c r="C129" s="7">
        <v>29.487830829999996</v>
      </c>
      <c r="D129" s="4">
        <f t="shared" si="42"/>
        <v>0.7991586916494717</v>
      </c>
      <c r="E129" s="7">
        <v>27.815672589999995</v>
      </c>
      <c r="F129" s="4">
        <f t="shared" si="37"/>
        <v>-5.670672249987273</v>
      </c>
      <c r="G129" s="7">
        <v>34.93169341</v>
      </c>
      <c r="H129" s="4">
        <f t="shared" si="37"/>
        <v>25.58277459218543</v>
      </c>
      <c r="I129" s="7">
        <v>39.21765332</v>
      </c>
      <c r="J129" s="4">
        <f t="shared" si="38"/>
        <v>12.269545194087387</v>
      </c>
      <c r="K129" s="7">
        <v>50.319525289999994</v>
      </c>
      <c r="L129" s="4">
        <f t="shared" si="39"/>
        <v>28.308353586108957</v>
      </c>
      <c r="M129" s="7">
        <v>60.32308704</v>
      </c>
      <c r="N129" s="4">
        <f t="shared" si="40"/>
        <v>19.880079735148083</v>
      </c>
      <c r="O129" s="7">
        <v>44.5072502</v>
      </c>
      <c r="P129" s="4">
        <f t="shared" si="41"/>
        <v>-26.218546855058296</v>
      </c>
    </row>
    <row r="130" spans="1:16" ht="35.25" customHeight="1">
      <c r="A130" s="5" t="s">
        <v>11</v>
      </c>
      <c r="B130" s="7">
        <v>1.4613000000000003</v>
      </c>
      <c r="C130" s="7">
        <v>1.716</v>
      </c>
      <c r="D130" s="4">
        <f t="shared" si="42"/>
        <v>17.42968589611987</v>
      </c>
      <c r="E130" s="7">
        <v>1.5640045000000002</v>
      </c>
      <c r="F130" s="4">
        <f t="shared" si="37"/>
        <v>-8.857546620046604</v>
      </c>
      <c r="G130" s="7">
        <v>1.49709725</v>
      </c>
      <c r="H130" s="4">
        <f t="shared" si="37"/>
        <v>-4.2779448524604815</v>
      </c>
      <c r="I130" s="7">
        <v>1.946127</v>
      </c>
      <c r="J130" s="4">
        <f t="shared" si="38"/>
        <v>29.99335881486657</v>
      </c>
      <c r="K130" s="7">
        <v>2.05840176</v>
      </c>
      <c r="L130" s="4">
        <f t="shared" si="39"/>
        <v>5.769138396415046</v>
      </c>
      <c r="M130" s="7">
        <v>2.29314572</v>
      </c>
      <c r="N130" s="4">
        <f t="shared" si="40"/>
        <v>11.404185740688439</v>
      </c>
      <c r="O130" s="7">
        <v>1.9051063899999998</v>
      </c>
      <c r="P130" s="4">
        <f t="shared" si="41"/>
        <v>-16.92170395521137</v>
      </c>
    </row>
    <row r="131" spans="1:16" ht="35.25" customHeight="1">
      <c r="A131" s="8" t="s">
        <v>3</v>
      </c>
      <c r="B131" s="7">
        <f>SUM(B123:B130)</f>
        <v>2992.2632030399996</v>
      </c>
      <c r="C131" s="7">
        <f>SUM(C123:C130)</f>
        <v>3351.8661018899998</v>
      </c>
      <c r="D131" s="4">
        <f t="shared" si="42"/>
        <v>12.017756275071674</v>
      </c>
      <c r="E131" s="7">
        <f>SUM(E123:E130)</f>
        <v>3399.1936005500006</v>
      </c>
      <c r="F131" s="4">
        <f t="shared" si="37"/>
        <v>1.4119746201471037</v>
      </c>
      <c r="G131" s="7">
        <f>SUM(G123:G130)</f>
        <v>4402.5458169799995</v>
      </c>
      <c r="H131" s="4">
        <f t="shared" si="37"/>
        <v>29.517360125285396</v>
      </c>
      <c r="I131" s="7">
        <f>SUM(I123:I130)</f>
        <v>4701.44527047</v>
      </c>
      <c r="J131" s="4">
        <f t="shared" si="38"/>
        <v>6.789241178074448</v>
      </c>
      <c r="K131" s="7">
        <f>SUM(K123:K130)</f>
        <v>4798.9378342499995</v>
      </c>
      <c r="L131" s="4">
        <f t="shared" si="39"/>
        <v>2.073672204425204</v>
      </c>
      <c r="M131" s="7">
        <f>SUM(M123:M130)</f>
        <v>6759.24553584</v>
      </c>
      <c r="N131" s="4">
        <f t="shared" si="40"/>
        <v>40.84878298692041</v>
      </c>
      <c r="O131" s="7">
        <f>SUM(O123:O130)</f>
        <v>7020.38804919</v>
      </c>
      <c r="P131" s="4">
        <f t="shared" si="41"/>
        <v>3.863486123788909</v>
      </c>
    </row>
    <row r="132" spans="1:16" ht="35.25" customHeight="1">
      <c r="A132" s="10"/>
      <c r="B132" s="12"/>
      <c r="C132" s="12"/>
      <c r="D132" s="12"/>
      <c r="E132" s="12"/>
      <c r="F132" s="13"/>
      <c r="G132" s="13"/>
      <c r="H132" s="13"/>
      <c r="I132" s="12"/>
      <c r="J132" s="13"/>
      <c r="K132" s="12"/>
      <c r="L132" s="13"/>
      <c r="M132" s="13"/>
      <c r="N132" s="13"/>
      <c r="O132" s="12"/>
      <c r="P132" s="13"/>
    </row>
    <row r="133" spans="1:16" ht="35.25" customHeight="1">
      <c r="A133" s="10"/>
      <c r="B133" s="12"/>
      <c r="C133" s="12"/>
      <c r="D133" s="12"/>
      <c r="E133" s="12"/>
      <c r="F133" s="13"/>
      <c r="G133" s="13"/>
      <c r="H133" s="13"/>
      <c r="I133" s="12"/>
      <c r="J133" s="13"/>
      <c r="K133" s="12"/>
      <c r="L133" s="13"/>
      <c r="M133" s="13"/>
      <c r="N133" s="13"/>
      <c r="O133" s="12"/>
      <c r="P133" s="13"/>
    </row>
    <row r="134" spans="1:16" ht="35.25" customHeight="1">
      <c r="A134" s="241" t="s">
        <v>146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</row>
    <row r="135" spans="1:16" ht="35.25" customHeight="1">
      <c r="A135" s="241" t="s">
        <v>325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</row>
    <row r="136" spans="1:16" ht="35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5.25" customHeight="1">
      <c r="A137" s="1"/>
      <c r="B137" s="1"/>
      <c r="C137" s="1"/>
      <c r="D137" s="1"/>
      <c r="E137" s="1"/>
      <c r="F137" s="1" t="s">
        <v>61</v>
      </c>
      <c r="G137" s="1"/>
      <c r="H137" s="1"/>
      <c r="I137" s="1"/>
      <c r="J137" s="1" t="s">
        <v>61</v>
      </c>
      <c r="K137" s="1"/>
      <c r="L137" s="1" t="s">
        <v>61</v>
      </c>
      <c r="M137" s="1"/>
      <c r="N137" s="1"/>
      <c r="O137" s="1"/>
      <c r="P137" s="1" t="s">
        <v>0</v>
      </c>
    </row>
    <row r="138" spans="1:16" ht="35.25" customHeight="1">
      <c r="A138" s="3" t="s">
        <v>1</v>
      </c>
      <c r="B138" s="3">
        <v>2550</v>
      </c>
      <c r="C138" s="3">
        <v>2551</v>
      </c>
      <c r="D138" s="4" t="s">
        <v>2</v>
      </c>
      <c r="E138" s="3">
        <v>2552</v>
      </c>
      <c r="F138" s="4" t="s">
        <v>2</v>
      </c>
      <c r="G138" s="3">
        <v>2553</v>
      </c>
      <c r="H138" s="4" t="s">
        <v>2</v>
      </c>
      <c r="I138" s="3">
        <v>2554</v>
      </c>
      <c r="J138" s="4" t="s">
        <v>2</v>
      </c>
      <c r="K138" s="3">
        <v>2555</v>
      </c>
      <c r="L138" s="4" t="s">
        <v>2</v>
      </c>
      <c r="M138" s="3">
        <v>2556</v>
      </c>
      <c r="N138" s="4" t="s">
        <v>2</v>
      </c>
      <c r="O138" s="3">
        <v>2557</v>
      </c>
      <c r="P138" s="4" t="s">
        <v>2</v>
      </c>
    </row>
    <row r="139" spans="1:16" ht="35.25" customHeight="1">
      <c r="A139" s="5" t="s">
        <v>4</v>
      </c>
      <c r="B139" s="7">
        <v>152.76882829999997</v>
      </c>
      <c r="C139" s="7">
        <v>165.55071354999998</v>
      </c>
      <c r="D139" s="4">
        <f>(C139-B139)/B139*100</f>
        <v>8.366815005545224</v>
      </c>
      <c r="E139" s="7">
        <v>148.6162305</v>
      </c>
      <c r="F139" s="4">
        <f aca="true" t="shared" si="43" ref="F139:H147">(E139-C139)/C139*100</f>
        <v>-10.229181552204784</v>
      </c>
      <c r="G139" s="7">
        <v>168.19275295999998</v>
      </c>
      <c r="H139" s="4">
        <f t="shared" si="43"/>
        <v>13.17253330550594</v>
      </c>
      <c r="I139" s="7">
        <v>186.33229109999996</v>
      </c>
      <c r="J139" s="4">
        <f aca="true" t="shared" si="44" ref="J139:J147">(I139-G139)/G139*100</f>
        <v>10.784970113613621</v>
      </c>
      <c r="K139" s="7">
        <v>225.67589184000002</v>
      </c>
      <c r="L139" s="4">
        <f aca="true" t="shared" si="45" ref="L139:L147">(K139-I139)/I139*100</f>
        <v>21.114751773693005</v>
      </c>
      <c r="M139" s="7">
        <v>269.92012285000004</v>
      </c>
      <c r="N139" s="4">
        <f aca="true" t="shared" si="46" ref="N139:N147">(M139-K139)/K139*100</f>
        <v>19.60520933328951</v>
      </c>
      <c r="O139" s="7">
        <v>244.22211734</v>
      </c>
      <c r="P139" s="4">
        <f aca="true" t="shared" si="47" ref="P139:P147">(O139-M139)/M139*100</f>
        <v>-9.520596404100232</v>
      </c>
    </row>
    <row r="140" spans="1:16" ht="35.25" customHeight="1">
      <c r="A140" s="5" t="s">
        <v>5</v>
      </c>
      <c r="B140" s="7">
        <v>87.6541212</v>
      </c>
      <c r="C140" s="7">
        <v>88.45601932000001</v>
      </c>
      <c r="D140" s="4">
        <f aca="true" t="shared" si="48" ref="D140:D147">(C140-B140)/B140*100</f>
        <v>0.9148436023564903</v>
      </c>
      <c r="E140" s="7">
        <v>93.57964347999999</v>
      </c>
      <c r="F140" s="4">
        <f t="shared" si="43"/>
        <v>5.792284345811071</v>
      </c>
      <c r="G140" s="7">
        <v>119.38969415999999</v>
      </c>
      <c r="H140" s="4">
        <f t="shared" si="43"/>
        <v>27.580838866431645</v>
      </c>
      <c r="I140" s="7">
        <v>151.40039017000004</v>
      </c>
      <c r="J140" s="4">
        <f t="shared" si="44"/>
        <v>26.81194238348659</v>
      </c>
      <c r="K140" s="7">
        <v>212.95698059</v>
      </c>
      <c r="L140" s="4">
        <f t="shared" si="45"/>
        <v>40.65814516784342</v>
      </c>
      <c r="M140" s="7">
        <v>291.73997446</v>
      </c>
      <c r="N140" s="4">
        <f t="shared" si="46"/>
        <v>36.99479286930661</v>
      </c>
      <c r="O140" s="7">
        <v>316.70415213</v>
      </c>
      <c r="P140" s="4">
        <f t="shared" si="47"/>
        <v>8.556995905757448</v>
      </c>
    </row>
    <row r="141" spans="1:16" ht="35.25" customHeight="1">
      <c r="A141" s="5" t="s">
        <v>6</v>
      </c>
      <c r="B141" s="7">
        <v>0</v>
      </c>
      <c r="C141" s="7">
        <v>0</v>
      </c>
      <c r="D141" s="4" t="e">
        <f t="shared" si="48"/>
        <v>#DIV/0!</v>
      </c>
      <c r="E141" s="7">
        <v>0</v>
      </c>
      <c r="F141" s="4" t="e">
        <f t="shared" si="43"/>
        <v>#DIV/0!</v>
      </c>
      <c r="G141" s="7">
        <v>0</v>
      </c>
      <c r="H141" s="4" t="e">
        <f t="shared" si="43"/>
        <v>#DIV/0!</v>
      </c>
      <c r="I141" s="7">
        <v>0</v>
      </c>
      <c r="J141" s="4" t="e">
        <f t="shared" si="44"/>
        <v>#DIV/0!</v>
      </c>
      <c r="K141" s="7">
        <v>0</v>
      </c>
      <c r="L141" s="4" t="e">
        <f t="shared" si="45"/>
        <v>#DIV/0!</v>
      </c>
      <c r="M141" s="7">
        <v>0</v>
      </c>
      <c r="N141" s="4" t="e">
        <f t="shared" si="46"/>
        <v>#DIV/0!</v>
      </c>
      <c r="O141" s="7">
        <v>0</v>
      </c>
      <c r="P141" s="4" t="e">
        <f t="shared" si="47"/>
        <v>#DIV/0!</v>
      </c>
    </row>
    <row r="142" spans="1:16" ht="35.25" customHeight="1">
      <c r="A142" s="5" t="s">
        <v>7</v>
      </c>
      <c r="B142" s="7">
        <v>253.84965795</v>
      </c>
      <c r="C142" s="7">
        <v>353.43261419</v>
      </c>
      <c r="D142" s="4">
        <f t="shared" si="48"/>
        <v>39.22910790749008</v>
      </c>
      <c r="E142" s="7">
        <v>324.71929697</v>
      </c>
      <c r="F142" s="4">
        <f t="shared" si="43"/>
        <v>-8.12412778764218</v>
      </c>
      <c r="G142" s="7">
        <v>425.23551621999997</v>
      </c>
      <c r="H142" s="4">
        <f t="shared" si="43"/>
        <v>30.954803175521285</v>
      </c>
      <c r="I142" s="7">
        <v>573.36685299</v>
      </c>
      <c r="J142" s="4">
        <f t="shared" si="44"/>
        <v>34.83512809249046</v>
      </c>
      <c r="K142" s="7">
        <v>575.4787304</v>
      </c>
      <c r="L142" s="4">
        <f t="shared" si="45"/>
        <v>0.36832917685893274</v>
      </c>
      <c r="M142" s="7">
        <v>495.72004407000003</v>
      </c>
      <c r="N142" s="4">
        <f t="shared" si="46"/>
        <v>-13.859536785062732</v>
      </c>
      <c r="O142" s="7">
        <v>557.03681708</v>
      </c>
      <c r="P142" s="4">
        <f t="shared" si="47"/>
        <v>12.369234156152357</v>
      </c>
    </row>
    <row r="143" spans="1:16" ht="35.25" customHeight="1">
      <c r="A143" s="5" t="s">
        <v>8</v>
      </c>
      <c r="B143" s="7">
        <v>18.45040436</v>
      </c>
      <c r="C143" s="7">
        <v>14.799552019999998</v>
      </c>
      <c r="D143" s="4">
        <f t="shared" si="48"/>
        <v>-19.787383890159912</v>
      </c>
      <c r="E143" s="7">
        <v>12.338119519999998</v>
      </c>
      <c r="F143" s="4">
        <f t="shared" si="43"/>
        <v>-16.631804102405535</v>
      </c>
      <c r="G143" s="7">
        <v>14.507871750000001</v>
      </c>
      <c r="H143" s="4">
        <f t="shared" si="43"/>
        <v>17.585761156575376</v>
      </c>
      <c r="I143" s="7">
        <v>32.28850765000001</v>
      </c>
      <c r="J143" s="4">
        <f t="shared" si="44"/>
        <v>122.55854067637458</v>
      </c>
      <c r="K143" s="7">
        <v>44.1404694</v>
      </c>
      <c r="L143" s="4">
        <f t="shared" si="45"/>
        <v>36.70644019374488</v>
      </c>
      <c r="M143" s="7">
        <v>86.73726869999999</v>
      </c>
      <c r="N143" s="4">
        <f t="shared" si="46"/>
        <v>96.50282355175858</v>
      </c>
      <c r="O143" s="7">
        <v>63.20627734000001</v>
      </c>
      <c r="P143" s="4">
        <f t="shared" si="47"/>
        <v>-27.12904350422552</v>
      </c>
    </row>
    <row r="144" spans="1:16" ht="35.25" customHeight="1">
      <c r="A144" s="5" t="s">
        <v>9</v>
      </c>
      <c r="B144" s="7">
        <v>0</v>
      </c>
      <c r="C144" s="7">
        <v>0</v>
      </c>
      <c r="D144" s="4" t="e">
        <f t="shared" si="48"/>
        <v>#DIV/0!</v>
      </c>
      <c r="E144" s="7">
        <v>0</v>
      </c>
      <c r="F144" s="4" t="e">
        <f t="shared" si="43"/>
        <v>#DIV/0!</v>
      </c>
      <c r="G144" s="7">
        <v>0</v>
      </c>
      <c r="H144" s="4" t="e">
        <f t="shared" si="43"/>
        <v>#DIV/0!</v>
      </c>
      <c r="I144" s="7">
        <v>0</v>
      </c>
      <c r="J144" s="4" t="e">
        <f t="shared" si="44"/>
        <v>#DIV/0!</v>
      </c>
      <c r="K144" s="7">
        <v>0</v>
      </c>
      <c r="L144" s="4" t="e">
        <f t="shared" si="45"/>
        <v>#DIV/0!</v>
      </c>
      <c r="M144" s="7">
        <v>0</v>
      </c>
      <c r="N144" s="4" t="e">
        <f t="shared" si="46"/>
        <v>#DIV/0!</v>
      </c>
      <c r="O144" s="7">
        <v>0</v>
      </c>
      <c r="P144" s="4" t="e">
        <f t="shared" si="47"/>
        <v>#DIV/0!</v>
      </c>
    </row>
    <row r="145" spans="1:16" ht="35.25" customHeight="1">
      <c r="A145" s="5" t="s">
        <v>10</v>
      </c>
      <c r="B145" s="7">
        <v>16.056637470000002</v>
      </c>
      <c r="C145" s="7">
        <v>18.459220549999998</v>
      </c>
      <c r="D145" s="4">
        <f t="shared" si="48"/>
        <v>14.963176969580017</v>
      </c>
      <c r="E145" s="7">
        <v>17.9210929</v>
      </c>
      <c r="F145" s="4">
        <f t="shared" si="43"/>
        <v>-2.915224120879776</v>
      </c>
      <c r="G145" s="7">
        <v>21.48591455</v>
      </c>
      <c r="H145" s="4">
        <f t="shared" si="43"/>
        <v>19.891764804143158</v>
      </c>
      <c r="I145" s="7">
        <v>27.112304630000004</v>
      </c>
      <c r="J145" s="4">
        <f t="shared" si="44"/>
        <v>26.186411878846478</v>
      </c>
      <c r="K145" s="7">
        <v>34.20980119000001</v>
      </c>
      <c r="L145" s="4">
        <f t="shared" si="45"/>
        <v>26.178138143765768</v>
      </c>
      <c r="M145" s="7">
        <v>40.81295647999999</v>
      </c>
      <c r="N145" s="4">
        <f t="shared" si="46"/>
        <v>19.30193997131493</v>
      </c>
      <c r="O145" s="7">
        <v>40.74959552</v>
      </c>
      <c r="P145" s="4">
        <f t="shared" si="47"/>
        <v>-0.1552471701750876</v>
      </c>
    </row>
    <row r="146" spans="1:16" ht="35.25" customHeight="1">
      <c r="A146" s="5" t="s">
        <v>11</v>
      </c>
      <c r="B146" s="7">
        <v>0.795086</v>
      </c>
      <c r="C146" s="7">
        <v>1.023137</v>
      </c>
      <c r="D146" s="4">
        <f t="shared" si="48"/>
        <v>28.682557610120163</v>
      </c>
      <c r="E146" s="7">
        <v>0.9679965</v>
      </c>
      <c r="F146" s="4">
        <f t="shared" si="43"/>
        <v>-5.389356459594358</v>
      </c>
      <c r="G146" s="7">
        <v>1.12554867</v>
      </c>
      <c r="H146" s="4">
        <f t="shared" si="43"/>
        <v>16.27610946940406</v>
      </c>
      <c r="I146" s="7">
        <v>1.1628005</v>
      </c>
      <c r="J146" s="4">
        <f t="shared" si="44"/>
        <v>3.3096596347095315</v>
      </c>
      <c r="K146" s="7">
        <v>1.1382230000000002</v>
      </c>
      <c r="L146" s="4">
        <f t="shared" si="45"/>
        <v>-2.11364718195423</v>
      </c>
      <c r="M146" s="7">
        <v>1.32042186</v>
      </c>
      <c r="N146" s="4">
        <f t="shared" si="46"/>
        <v>16.007307882550233</v>
      </c>
      <c r="O146" s="7">
        <v>1.384102</v>
      </c>
      <c r="P146" s="4">
        <f t="shared" si="47"/>
        <v>4.822711735475206</v>
      </c>
    </row>
    <row r="147" spans="1:16" ht="35.25" customHeight="1">
      <c r="A147" s="8" t="s">
        <v>3</v>
      </c>
      <c r="B147" s="7">
        <f>SUM(B139:B146)</f>
        <v>529.57473528</v>
      </c>
      <c r="C147" s="7">
        <f>SUM(C139:C146)</f>
        <v>641.7212566300001</v>
      </c>
      <c r="D147" s="4">
        <f t="shared" si="48"/>
        <v>21.176712912995228</v>
      </c>
      <c r="E147" s="7">
        <f>SUM(E139:E146)</f>
        <v>598.1423798699999</v>
      </c>
      <c r="F147" s="4">
        <f t="shared" si="43"/>
        <v>-6.790935520642514</v>
      </c>
      <c r="G147" s="7">
        <f>SUM(G139:G146)</f>
        <v>749.93729831</v>
      </c>
      <c r="H147" s="4">
        <f t="shared" si="43"/>
        <v>25.37772335626697</v>
      </c>
      <c r="I147" s="7">
        <f>SUM(I139:I146)</f>
        <v>971.66314704</v>
      </c>
      <c r="J147" s="4">
        <f t="shared" si="44"/>
        <v>29.56591827472298</v>
      </c>
      <c r="K147" s="7">
        <f>SUM(K139:K146)</f>
        <v>1093.60009642</v>
      </c>
      <c r="L147" s="4">
        <f t="shared" si="45"/>
        <v>12.549302682875165</v>
      </c>
      <c r="M147" s="7">
        <f>SUM(M139:M146)</f>
        <v>1186.25078842</v>
      </c>
      <c r="N147" s="4">
        <f t="shared" si="46"/>
        <v>8.472081550038304</v>
      </c>
      <c r="O147" s="7">
        <f>SUM(O139:O146)</f>
        <v>1223.30306141</v>
      </c>
      <c r="P147" s="4">
        <f t="shared" si="47"/>
        <v>3.123477206649621</v>
      </c>
    </row>
    <row r="148" ht="35.25" customHeight="1">
      <c r="A148" s="1"/>
    </row>
    <row r="149" spans="1:16" ht="35.25" customHeight="1">
      <c r="A149" s="242" t="s">
        <v>147</v>
      </c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</row>
    <row r="150" spans="1:16" ht="35.25" customHeight="1">
      <c r="A150" s="241" t="s">
        <v>325</v>
      </c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</row>
    <row r="151" spans="1:16" ht="35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5.25" customHeight="1">
      <c r="A152" s="1"/>
      <c r="B152" s="1"/>
      <c r="C152" s="1"/>
      <c r="D152" s="1"/>
      <c r="E152" s="1"/>
      <c r="F152" s="1" t="s">
        <v>61</v>
      </c>
      <c r="G152" s="1"/>
      <c r="H152" s="1"/>
      <c r="I152" s="1"/>
      <c r="J152" s="1" t="s">
        <v>61</v>
      </c>
      <c r="K152" s="1"/>
      <c r="L152" s="1" t="s">
        <v>61</v>
      </c>
      <c r="M152" s="1"/>
      <c r="N152" s="1"/>
      <c r="O152" s="1"/>
      <c r="P152" s="1" t="s">
        <v>0</v>
      </c>
    </row>
    <row r="153" spans="1:16" ht="35.25" customHeight="1">
      <c r="A153" s="3" t="s">
        <v>1</v>
      </c>
      <c r="B153" s="3">
        <v>2550</v>
      </c>
      <c r="C153" s="3">
        <v>2551</v>
      </c>
      <c r="D153" s="4" t="s">
        <v>2</v>
      </c>
      <c r="E153" s="3">
        <v>2552</v>
      </c>
      <c r="F153" s="4" t="s">
        <v>2</v>
      </c>
      <c r="G153" s="3">
        <v>2553</v>
      </c>
      <c r="H153" s="4" t="s">
        <v>2</v>
      </c>
      <c r="I153" s="3">
        <v>2554</v>
      </c>
      <c r="J153" s="4" t="s">
        <v>2</v>
      </c>
      <c r="K153" s="3">
        <v>2555</v>
      </c>
      <c r="L153" s="4" t="s">
        <v>2</v>
      </c>
      <c r="M153" s="3">
        <v>2556</v>
      </c>
      <c r="N153" s="4" t="s">
        <v>2</v>
      </c>
      <c r="O153" s="3">
        <v>2557</v>
      </c>
      <c r="P153" s="4" t="s">
        <v>2</v>
      </c>
    </row>
    <row r="154" spans="1:16" ht="35.25" customHeight="1">
      <c r="A154" s="5" t="s">
        <v>4</v>
      </c>
      <c r="B154" s="7">
        <v>3833.27653148</v>
      </c>
      <c r="C154" s="7">
        <v>4450.270359020002</v>
      </c>
      <c r="D154" s="4">
        <f>(C154-B154)/B154*100</f>
        <v>16.095729657724043</v>
      </c>
      <c r="E154" s="7">
        <v>4408.491064829999</v>
      </c>
      <c r="F154" s="4">
        <f aca="true" t="shared" si="49" ref="F154:H162">(E154-C154)/C154*100</f>
        <v>-0.9388035067425147</v>
      </c>
      <c r="G154" s="7">
        <v>4794.0681058</v>
      </c>
      <c r="H154" s="4">
        <f t="shared" si="49"/>
        <v>8.746236190565341</v>
      </c>
      <c r="I154" s="7">
        <v>6117.3451136799995</v>
      </c>
      <c r="J154" s="4">
        <f aca="true" t="shared" si="50" ref="J154:J162">(I154-G154)/G154*100</f>
        <v>27.602382333264337</v>
      </c>
      <c r="K154" s="7">
        <v>6421.917274969999</v>
      </c>
      <c r="L154" s="4">
        <f aca="true" t="shared" si="51" ref="L154:L162">(K154-I154)/I154*100</f>
        <v>4.978829142872713</v>
      </c>
      <c r="M154" s="7">
        <v>6659.22504027</v>
      </c>
      <c r="N154" s="4">
        <f aca="true" t="shared" si="52" ref="N154:N162">(M154-K154)/K154*100</f>
        <v>3.6952790753772136</v>
      </c>
      <c r="O154" s="7">
        <v>6591.4711646999995</v>
      </c>
      <c r="P154" s="4">
        <f aca="true" t="shared" si="53" ref="P154:P162">(O154-M154)/M154*100</f>
        <v>-1.0174438491006992</v>
      </c>
    </row>
    <row r="155" spans="1:16" ht="35.25" customHeight="1">
      <c r="A155" s="5" t="s">
        <v>5</v>
      </c>
      <c r="B155" s="7">
        <v>9120.88596145</v>
      </c>
      <c r="C155" s="7">
        <v>15017.70025682</v>
      </c>
      <c r="D155" s="4">
        <f aca="true" t="shared" si="54" ref="D155:D162">(C155-B155)/B155*100</f>
        <v>64.65177089477118</v>
      </c>
      <c r="E155" s="7">
        <v>6633.82598987</v>
      </c>
      <c r="F155" s="4">
        <f t="shared" si="49"/>
        <v>-55.826618747052336</v>
      </c>
      <c r="G155" s="7">
        <v>8928.960844749998</v>
      </c>
      <c r="H155" s="4">
        <f t="shared" si="49"/>
        <v>34.59745339091981</v>
      </c>
      <c r="I155" s="7">
        <v>16541.21732176</v>
      </c>
      <c r="J155" s="4">
        <f t="shared" si="50"/>
        <v>85.25355424182216</v>
      </c>
      <c r="K155" s="7">
        <v>16510.651770760003</v>
      </c>
      <c r="L155" s="4">
        <f t="shared" si="51"/>
        <v>-0.18478416917832893</v>
      </c>
      <c r="M155" s="7">
        <v>16992.112093069998</v>
      </c>
      <c r="N155" s="4">
        <f t="shared" si="52"/>
        <v>2.9160588509452445</v>
      </c>
      <c r="O155" s="7">
        <v>16356.669216319999</v>
      </c>
      <c r="P155" s="4">
        <f t="shared" si="53"/>
        <v>-3.739634444909036</v>
      </c>
    </row>
    <row r="156" spans="1:16" ht="35.25" customHeight="1">
      <c r="A156" s="5" t="s">
        <v>6</v>
      </c>
      <c r="B156" s="7">
        <v>0</v>
      </c>
      <c r="C156" s="7">
        <v>0</v>
      </c>
      <c r="D156" s="4" t="e">
        <f t="shared" si="54"/>
        <v>#DIV/0!</v>
      </c>
      <c r="E156" s="7">
        <v>0</v>
      </c>
      <c r="F156" s="4" t="e">
        <f t="shared" si="49"/>
        <v>#DIV/0!</v>
      </c>
      <c r="G156" s="7">
        <v>0.23403971</v>
      </c>
      <c r="H156" s="4" t="e">
        <f t="shared" si="49"/>
        <v>#DIV/0!</v>
      </c>
      <c r="I156" s="7">
        <v>0</v>
      </c>
      <c r="J156" s="4">
        <f t="shared" si="50"/>
        <v>-100</v>
      </c>
      <c r="K156" s="7">
        <v>0</v>
      </c>
      <c r="L156" s="4" t="e">
        <f t="shared" si="51"/>
        <v>#DIV/0!</v>
      </c>
      <c r="M156" s="7">
        <v>0</v>
      </c>
      <c r="N156" s="4" t="e">
        <f t="shared" si="52"/>
        <v>#DIV/0!</v>
      </c>
      <c r="O156" s="7">
        <v>0</v>
      </c>
      <c r="P156" s="4" t="e">
        <f t="shared" si="53"/>
        <v>#DIV/0!</v>
      </c>
    </row>
    <row r="157" spans="1:16" ht="35.25" customHeight="1">
      <c r="A157" s="5" t="s">
        <v>7</v>
      </c>
      <c r="B157" s="7">
        <v>42222.019037820006</v>
      </c>
      <c r="C157" s="7">
        <v>56727.49950302</v>
      </c>
      <c r="D157" s="4">
        <f t="shared" si="54"/>
        <v>34.35525063878835</v>
      </c>
      <c r="E157" s="7">
        <v>33660.88807672</v>
      </c>
      <c r="F157" s="4">
        <f t="shared" si="49"/>
        <v>-40.66213323058952</v>
      </c>
      <c r="G157" s="7">
        <v>43337.597864840005</v>
      </c>
      <c r="H157" s="4">
        <f t="shared" si="49"/>
        <v>28.74763662225671</v>
      </c>
      <c r="I157" s="7">
        <v>53205.549079640004</v>
      </c>
      <c r="J157" s="4">
        <f t="shared" si="50"/>
        <v>22.76995426829117</v>
      </c>
      <c r="K157" s="7">
        <v>66853.55788129999</v>
      </c>
      <c r="L157" s="4">
        <f t="shared" si="51"/>
        <v>25.65147627972253</v>
      </c>
      <c r="M157" s="7">
        <v>68690.44185131999</v>
      </c>
      <c r="N157" s="4">
        <f t="shared" si="52"/>
        <v>2.747623355037339</v>
      </c>
      <c r="O157" s="7">
        <v>68082.35235758</v>
      </c>
      <c r="P157" s="4">
        <f t="shared" si="53"/>
        <v>-0.8852607107349694</v>
      </c>
    </row>
    <row r="158" spans="1:16" ht="35.25" customHeight="1">
      <c r="A158" s="5" t="s">
        <v>8</v>
      </c>
      <c r="B158" s="7">
        <v>340.76862518</v>
      </c>
      <c r="C158" s="7">
        <v>199.23496636999997</v>
      </c>
      <c r="D158" s="4">
        <f t="shared" si="54"/>
        <v>-41.53365314522118</v>
      </c>
      <c r="E158" s="7">
        <v>53.944418230000004</v>
      </c>
      <c r="F158" s="4">
        <f t="shared" si="49"/>
        <v>-72.92422147936641</v>
      </c>
      <c r="G158" s="7">
        <v>159.08578801</v>
      </c>
      <c r="H158" s="4">
        <f t="shared" si="49"/>
        <v>194.9068564085986</v>
      </c>
      <c r="I158" s="7">
        <v>400.7150908</v>
      </c>
      <c r="J158" s="4">
        <f t="shared" si="50"/>
        <v>151.88616520214327</v>
      </c>
      <c r="K158" s="7">
        <v>583.86509094</v>
      </c>
      <c r="L158" s="4">
        <f t="shared" si="51"/>
        <v>45.70579055916104</v>
      </c>
      <c r="M158" s="7">
        <v>687.70745708</v>
      </c>
      <c r="N158" s="4">
        <f t="shared" si="52"/>
        <v>17.785335645400195</v>
      </c>
      <c r="O158" s="7">
        <v>928.5379326800002</v>
      </c>
      <c r="P158" s="4">
        <f t="shared" si="53"/>
        <v>35.01932007870966</v>
      </c>
    </row>
    <row r="159" spans="1:16" ht="35.25" customHeight="1">
      <c r="A159" s="5" t="s">
        <v>9</v>
      </c>
      <c r="B159" s="7">
        <v>0</v>
      </c>
      <c r="C159" s="7">
        <v>0</v>
      </c>
      <c r="D159" s="4" t="e">
        <f t="shared" si="54"/>
        <v>#DIV/0!</v>
      </c>
      <c r="E159" s="7">
        <v>0</v>
      </c>
      <c r="F159" s="4" t="e">
        <f t="shared" si="49"/>
        <v>#DIV/0!</v>
      </c>
      <c r="G159" s="7">
        <v>0</v>
      </c>
      <c r="H159" s="4" t="e">
        <f t="shared" si="49"/>
        <v>#DIV/0!</v>
      </c>
      <c r="I159" s="7">
        <v>0</v>
      </c>
      <c r="J159" s="4" t="e">
        <f t="shared" si="50"/>
        <v>#DIV/0!</v>
      </c>
      <c r="K159" s="7">
        <v>0</v>
      </c>
      <c r="L159" s="4" t="e">
        <f t="shared" si="51"/>
        <v>#DIV/0!</v>
      </c>
      <c r="M159" s="7">
        <v>0</v>
      </c>
      <c r="N159" s="4" t="e">
        <f t="shared" si="52"/>
        <v>#DIV/0!</v>
      </c>
      <c r="O159" s="7">
        <v>0</v>
      </c>
      <c r="P159" s="4" t="e">
        <f t="shared" si="53"/>
        <v>#DIV/0!</v>
      </c>
    </row>
    <row r="160" spans="1:16" ht="35.25" customHeight="1">
      <c r="A160" s="5" t="s">
        <v>10</v>
      </c>
      <c r="B160" s="7">
        <v>103.56038021</v>
      </c>
      <c r="C160" s="7">
        <v>109.63012689000001</v>
      </c>
      <c r="D160" s="4">
        <f t="shared" si="54"/>
        <v>5.861070293187183</v>
      </c>
      <c r="E160" s="7">
        <v>107.53305680000001</v>
      </c>
      <c r="F160" s="4">
        <f t="shared" si="49"/>
        <v>-1.9128593111126722</v>
      </c>
      <c r="G160" s="7">
        <v>123.72180513</v>
      </c>
      <c r="H160" s="4">
        <f t="shared" si="49"/>
        <v>15.054671383618654</v>
      </c>
      <c r="I160" s="7">
        <v>143.17328279</v>
      </c>
      <c r="J160" s="4">
        <f t="shared" si="50"/>
        <v>15.72194783252755</v>
      </c>
      <c r="K160" s="7">
        <v>183.46251964999996</v>
      </c>
      <c r="L160" s="4">
        <f t="shared" si="51"/>
        <v>28.14019213283973</v>
      </c>
      <c r="M160" s="7">
        <v>192.49371041999999</v>
      </c>
      <c r="N160" s="4">
        <f t="shared" si="52"/>
        <v>4.922635308415718</v>
      </c>
      <c r="O160" s="7">
        <v>186.56049141</v>
      </c>
      <c r="P160" s="4">
        <f t="shared" si="53"/>
        <v>-3.0822924016864555</v>
      </c>
    </row>
    <row r="161" spans="1:16" ht="35.25" customHeight="1">
      <c r="A161" s="5" t="s">
        <v>11</v>
      </c>
      <c r="B161" s="7">
        <v>4.1774527</v>
      </c>
      <c r="C161" s="7">
        <v>4.58129205</v>
      </c>
      <c r="D161" s="4">
        <f t="shared" si="54"/>
        <v>9.667119630103775</v>
      </c>
      <c r="E161" s="7">
        <v>4.05701596</v>
      </c>
      <c r="F161" s="4">
        <f t="shared" si="49"/>
        <v>-11.443847811448734</v>
      </c>
      <c r="G161" s="7">
        <v>4.4537492599999995</v>
      </c>
      <c r="H161" s="4">
        <f t="shared" si="49"/>
        <v>9.778943536618458</v>
      </c>
      <c r="I161" s="7">
        <v>4.6055154400000005</v>
      </c>
      <c r="J161" s="4">
        <f t="shared" si="50"/>
        <v>3.40760494451367</v>
      </c>
      <c r="K161" s="7">
        <v>4.48387681</v>
      </c>
      <c r="L161" s="4">
        <f t="shared" si="51"/>
        <v>-2.6411512801268673</v>
      </c>
      <c r="M161" s="7">
        <v>5.361321350000001</v>
      </c>
      <c r="N161" s="4">
        <f t="shared" si="52"/>
        <v>19.568881509927138</v>
      </c>
      <c r="O161" s="7">
        <v>5.68661256</v>
      </c>
      <c r="P161" s="4">
        <f t="shared" si="53"/>
        <v>6.067370126955728</v>
      </c>
    </row>
    <row r="162" spans="1:16" ht="35.25" customHeight="1">
      <c r="A162" s="8" t="s">
        <v>3</v>
      </c>
      <c r="B162" s="20">
        <f>SUM(B154:B161)</f>
        <v>55624.68798884001</v>
      </c>
      <c r="C162" s="20">
        <f>SUM(C154:C161)</f>
        <v>76508.91650417</v>
      </c>
      <c r="D162" s="4">
        <f t="shared" si="54"/>
        <v>37.54489107340252</v>
      </c>
      <c r="E162" s="7">
        <f>SUM(E154:E161)</f>
        <v>44868.73962241</v>
      </c>
      <c r="F162" s="4">
        <f t="shared" si="49"/>
        <v>-41.354888197946835</v>
      </c>
      <c r="G162" s="7">
        <f>SUM(G154:G161)</f>
        <v>57348.1221975</v>
      </c>
      <c r="H162" s="4">
        <f t="shared" si="49"/>
        <v>27.81308920221393</v>
      </c>
      <c r="I162" s="7">
        <f>SUM(I154:I161)</f>
        <v>76412.60540411</v>
      </c>
      <c r="J162" s="4">
        <f t="shared" si="50"/>
        <v>33.24343060606976</v>
      </c>
      <c r="K162" s="7">
        <f>SUM(K154:K161)</f>
        <v>90557.93841442998</v>
      </c>
      <c r="L162" s="4">
        <f t="shared" si="51"/>
        <v>18.511779483911106</v>
      </c>
      <c r="M162" s="7">
        <f>SUM(M154:M161)</f>
        <v>93227.34147351001</v>
      </c>
      <c r="N162" s="4">
        <f t="shared" si="52"/>
        <v>2.9477294932043945</v>
      </c>
      <c r="O162" s="7">
        <f>SUM(O154:O161)</f>
        <v>92151.27777525001</v>
      </c>
      <c r="P162" s="4">
        <f t="shared" si="53"/>
        <v>-1.1542361728353632</v>
      </c>
    </row>
    <row r="167" spans="1:16" ht="35.25" customHeight="1">
      <c r="A167" s="242" t="s">
        <v>148</v>
      </c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</row>
    <row r="168" spans="1:16" ht="35.25" customHeight="1">
      <c r="A168" s="241" t="s">
        <v>325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</row>
    <row r="169" spans="1:16" ht="35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5.25" customHeight="1">
      <c r="A170" s="1"/>
      <c r="B170" s="1"/>
      <c r="C170" s="1"/>
      <c r="D170" s="1"/>
      <c r="E170" s="1"/>
      <c r="F170" s="1" t="s">
        <v>61</v>
      </c>
      <c r="G170" s="1"/>
      <c r="H170" s="1"/>
      <c r="I170" s="1"/>
      <c r="J170" s="1" t="s">
        <v>61</v>
      </c>
      <c r="K170" s="1"/>
      <c r="L170" s="1" t="s">
        <v>61</v>
      </c>
      <c r="M170" s="1"/>
      <c r="N170" s="1"/>
      <c r="O170" s="1"/>
      <c r="P170" s="1" t="s">
        <v>0</v>
      </c>
    </row>
    <row r="171" spans="1:16" ht="35.25" customHeight="1">
      <c r="A171" s="3" t="s">
        <v>1</v>
      </c>
      <c r="B171" s="3">
        <v>2550</v>
      </c>
      <c r="C171" s="3">
        <v>2551</v>
      </c>
      <c r="D171" s="4" t="s">
        <v>2</v>
      </c>
      <c r="E171" s="3">
        <v>2552</v>
      </c>
      <c r="F171" s="4" t="s">
        <v>2</v>
      </c>
      <c r="G171" s="3">
        <v>2553</v>
      </c>
      <c r="H171" s="4" t="s">
        <v>2</v>
      </c>
      <c r="I171" s="3">
        <v>2554</v>
      </c>
      <c r="J171" s="4" t="s">
        <v>2</v>
      </c>
      <c r="K171" s="3">
        <v>2555</v>
      </c>
      <c r="L171" s="4" t="s">
        <v>2</v>
      </c>
      <c r="M171" s="3">
        <v>2556</v>
      </c>
      <c r="N171" s="4" t="s">
        <v>2</v>
      </c>
      <c r="O171" s="3">
        <v>2557</v>
      </c>
      <c r="P171" s="4" t="s">
        <v>2</v>
      </c>
    </row>
    <row r="172" spans="1:16" ht="35.25" customHeight="1">
      <c r="A172" s="5" t="s">
        <v>4</v>
      </c>
      <c r="B172" s="21">
        <v>150.47640397000004</v>
      </c>
      <c r="C172" s="21">
        <v>163.10527817</v>
      </c>
      <c r="D172" s="4">
        <f>(C172-B172)/B172*100</f>
        <v>8.392594364839907</v>
      </c>
      <c r="E172" s="7">
        <v>152.15211910000002</v>
      </c>
      <c r="F172" s="4">
        <f aca="true" t="shared" si="55" ref="F172:H180">(E172-C172)/C172*100</f>
        <v>-6.715392164430021</v>
      </c>
      <c r="G172" s="7">
        <v>156.73085694</v>
      </c>
      <c r="H172" s="4">
        <f t="shared" si="55"/>
        <v>3.0093158525059107</v>
      </c>
      <c r="I172" s="7">
        <v>157.19693273</v>
      </c>
      <c r="J172" s="4">
        <f aca="true" t="shared" si="56" ref="J172:J180">(I172-G172)/G172*100</f>
        <v>0.29737334376881175</v>
      </c>
      <c r="K172" s="7">
        <v>181.40683215</v>
      </c>
      <c r="L172" s="4">
        <f aca="true" t="shared" si="57" ref="L172:L180">(K172-I172)/I172*100</f>
        <v>15.400999879293275</v>
      </c>
      <c r="M172" s="7">
        <v>210.68761478000005</v>
      </c>
      <c r="N172" s="4">
        <f aca="true" t="shared" si="58" ref="N172:N180">(M172-K172)/K172*100</f>
        <v>16.140948101551437</v>
      </c>
      <c r="O172" s="7">
        <v>175.27517073</v>
      </c>
      <c r="P172" s="4">
        <f aca="true" t="shared" si="59" ref="P172:P180">(O172-M172)/M172*100</f>
        <v>-16.8080331095768</v>
      </c>
    </row>
    <row r="173" spans="1:16" ht="35.25" customHeight="1">
      <c r="A173" s="5" t="s">
        <v>5</v>
      </c>
      <c r="B173" s="21">
        <v>64.65212600999999</v>
      </c>
      <c r="C173" s="21">
        <v>62.69547003000001</v>
      </c>
      <c r="D173" s="4">
        <f aca="true" t="shared" si="60" ref="D173:D180">(C173-B173)/B173*100</f>
        <v>-3.0264371811954582</v>
      </c>
      <c r="E173" s="7">
        <v>63.98605448</v>
      </c>
      <c r="F173" s="4">
        <f t="shared" si="55"/>
        <v>2.0584971280739115</v>
      </c>
      <c r="G173" s="7">
        <v>73.57526671</v>
      </c>
      <c r="H173" s="4">
        <f t="shared" si="55"/>
        <v>14.986409629300205</v>
      </c>
      <c r="I173" s="7">
        <v>83.79781421999999</v>
      </c>
      <c r="J173" s="4">
        <f t="shared" si="56"/>
        <v>13.893999936544708</v>
      </c>
      <c r="K173" s="7">
        <v>90.08314874999999</v>
      </c>
      <c r="L173" s="4">
        <f t="shared" si="57"/>
        <v>7.5005948406944025</v>
      </c>
      <c r="M173" s="7">
        <v>91.769362</v>
      </c>
      <c r="N173" s="4">
        <f t="shared" si="58"/>
        <v>1.871840930737902</v>
      </c>
      <c r="O173" s="7">
        <v>90.05470466</v>
      </c>
      <c r="P173" s="4">
        <f t="shared" si="59"/>
        <v>-1.868442040601745</v>
      </c>
    </row>
    <row r="174" spans="1:16" ht="35.25" customHeight="1">
      <c r="A174" s="5" t="s">
        <v>6</v>
      </c>
      <c r="B174" s="21">
        <v>0</v>
      </c>
      <c r="C174" s="21">
        <v>0</v>
      </c>
      <c r="D174" s="4" t="e">
        <f t="shared" si="60"/>
        <v>#DIV/0!</v>
      </c>
      <c r="E174" s="7">
        <v>0</v>
      </c>
      <c r="F174" s="4" t="e">
        <f t="shared" si="55"/>
        <v>#DIV/0!</v>
      </c>
      <c r="G174" s="7">
        <v>0</v>
      </c>
      <c r="H174" s="4" t="e">
        <f t="shared" si="55"/>
        <v>#DIV/0!</v>
      </c>
      <c r="I174" s="7">
        <v>0</v>
      </c>
      <c r="J174" s="4" t="e">
        <f t="shared" si="56"/>
        <v>#DIV/0!</v>
      </c>
      <c r="K174" s="7">
        <v>0</v>
      </c>
      <c r="L174" s="4" t="e">
        <f t="shared" si="57"/>
        <v>#DIV/0!</v>
      </c>
      <c r="M174" s="7">
        <v>0</v>
      </c>
      <c r="N174" s="4" t="e">
        <f t="shared" si="58"/>
        <v>#DIV/0!</v>
      </c>
      <c r="O174" s="7">
        <v>0</v>
      </c>
      <c r="P174" s="4" t="e">
        <f t="shared" si="59"/>
        <v>#DIV/0!</v>
      </c>
    </row>
    <row r="175" spans="1:16" ht="35.25" customHeight="1">
      <c r="A175" s="5" t="s">
        <v>7</v>
      </c>
      <c r="B175" s="21">
        <v>81.90447101000001</v>
      </c>
      <c r="C175" s="21">
        <v>81.79463295300002</v>
      </c>
      <c r="D175" s="4">
        <f t="shared" si="60"/>
        <v>-0.13410508076730007</v>
      </c>
      <c r="E175" s="7">
        <v>83.9489992</v>
      </c>
      <c r="F175" s="4">
        <f t="shared" si="55"/>
        <v>2.633872381624237</v>
      </c>
      <c r="G175" s="7">
        <v>104.74140135999998</v>
      </c>
      <c r="H175" s="4">
        <f t="shared" si="55"/>
        <v>24.767897602286105</v>
      </c>
      <c r="I175" s="7">
        <v>128.22207878</v>
      </c>
      <c r="J175" s="4">
        <f t="shared" si="56"/>
        <v>22.417761377180817</v>
      </c>
      <c r="K175" s="7">
        <v>167.3623848</v>
      </c>
      <c r="L175" s="4">
        <f t="shared" si="57"/>
        <v>30.525402795220536</v>
      </c>
      <c r="M175" s="7">
        <v>225.22547215999998</v>
      </c>
      <c r="N175" s="4">
        <f t="shared" si="58"/>
        <v>34.57353181788551</v>
      </c>
      <c r="O175" s="7">
        <v>237.87832389000002</v>
      </c>
      <c r="P175" s="4">
        <f t="shared" si="59"/>
        <v>5.617860008752236</v>
      </c>
    </row>
    <row r="176" spans="1:16" ht="35.25" customHeight="1">
      <c r="A176" s="5" t="s">
        <v>8</v>
      </c>
      <c r="B176" s="21">
        <v>19.982612319999998</v>
      </c>
      <c r="C176" s="21">
        <v>15.054720539999998</v>
      </c>
      <c r="D176" s="4">
        <f t="shared" si="60"/>
        <v>-24.660898690747356</v>
      </c>
      <c r="E176" s="7">
        <v>9.29579885</v>
      </c>
      <c r="F176" s="4">
        <f t="shared" si="55"/>
        <v>-38.2532619898104</v>
      </c>
      <c r="G176" s="7">
        <v>22.387530230000003</v>
      </c>
      <c r="H176" s="4">
        <f t="shared" si="55"/>
        <v>140.83492544591797</v>
      </c>
      <c r="I176" s="7">
        <v>31.428592799999997</v>
      </c>
      <c r="J176" s="4">
        <f t="shared" si="56"/>
        <v>40.38436789192888</v>
      </c>
      <c r="K176" s="7">
        <v>25.010635773</v>
      </c>
      <c r="L176" s="4">
        <f t="shared" si="57"/>
        <v>-20.420758472520593</v>
      </c>
      <c r="M176" s="7">
        <v>36.42205636999999</v>
      </c>
      <c r="N176" s="4">
        <f t="shared" si="58"/>
        <v>45.62627156131347</v>
      </c>
      <c r="O176" s="7">
        <v>30.597568199999994</v>
      </c>
      <c r="P176" s="4">
        <f t="shared" si="59"/>
        <v>-15.991651077662642</v>
      </c>
    </row>
    <row r="177" spans="1:16" ht="35.25" customHeight="1">
      <c r="A177" s="5" t="s">
        <v>9</v>
      </c>
      <c r="B177" s="21">
        <v>0</v>
      </c>
      <c r="C177" s="21">
        <v>0</v>
      </c>
      <c r="D177" s="4" t="e">
        <f t="shared" si="60"/>
        <v>#DIV/0!</v>
      </c>
      <c r="E177" s="7">
        <v>0</v>
      </c>
      <c r="F177" s="4" t="e">
        <f t="shared" si="55"/>
        <v>#DIV/0!</v>
      </c>
      <c r="G177" s="7">
        <v>0</v>
      </c>
      <c r="H177" s="4" t="e">
        <f t="shared" si="55"/>
        <v>#DIV/0!</v>
      </c>
      <c r="I177" s="7">
        <v>0</v>
      </c>
      <c r="J177" s="4" t="e">
        <f t="shared" si="56"/>
        <v>#DIV/0!</v>
      </c>
      <c r="K177" s="7">
        <v>0</v>
      </c>
      <c r="L177" s="4" t="e">
        <f t="shared" si="57"/>
        <v>#DIV/0!</v>
      </c>
      <c r="M177" s="7">
        <v>0</v>
      </c>
      <c r="N177" s="4" t="e">
        <f t="shared" si="58"/>
        <v>#DIV/0!</v>
      </c>
      <c r="O177" s="7">
        <v>0</v>
      </c>
      <c r="P177" s="4" t="e">
        <f t="shared" si="59"/>
        <v>#DIV/0!</v>
      </c>
    </row>
    <row r="178" spans="1:16" ht="35.25" customHeight="1">
      <c r="A178" s="5" t="s">
        <v>10</v>
      </c>
      <c r="B178" s="21">
        <v>14.405794410000002</v>
      </c>
      <c r="C178" s="21">
        <v>15.1036893</v>
      </c>
      <c r="D178" s="4">
        <f t="shared" si="60"/>
        <v>4.844542898068451</v>
      </c>
      <c r="E178" s="7">
        <v>12.790892060000001</v>
      </c>
      <c r="F178" s="4">
        <f t="shared" si="55"/>
        <v>-15.312796721791667</v>
      </c>
      <c r="G178" s="7">
        <v>16.064350230000002</v>
      </c>
      <c r="H178" s="4">
        <f t="shared" si="55"/>
        <v>25.592102213393247</v>
      </c>
      <c r="I178" s="7">
        <v>16.685801989999998</v>
      </c>
      <c r="J178" s="4">
        <f t="shared" si="56"/>
        <v>3.8685147615833304</v>
      </c>
      <c r="K178" s="7">
        <v>16.95746778</v>
      </c>
      <c r="L178" s="4">
        <f t="shared" si="57"/>
        <v>1.6281254575765447</v>
      </c>
      <c r="M178" s="7">
        <v>20.272887840000003</v>
      </c>
      <c r="N178" s="4">
        <f t="shared" si="58"/>
        <v>19.551386462961634</v>
      </c>
      <c r="O178" s="7">
        <v>17.97082428</v>
      </c>
      <c r="P178" s="4">
        <f t="shared" si="59"/>
        <v>-11.355380536648813</v>
      </c>
    </row>
    <row r="179" spans="1:16" ht="35.25" customHeight="1">
      <c r="A179" s="5" t="s">
        <v>11</v>
      </c>
      <c r="B179" s="21">
        <v>0.7895280000000001</v>
      </c>
      <c r="C179" s="21">
        <v>0.75922817</v>
      </c>
      <c r="D179" s="4">
        <f t="shared" si="60"/>
        <v>-3.8377144319137675</v>
      </c>
      <c r="E179" s="7">
        <v>1.02854235</v>
      </c>
      <c r="F179" s="4">
        <f t="shared" si="55"/>
        <v>35.4721005676067</v>
      </c>
      <c r="G179" s="7">
        <v>0.85295524</v>
      </c>
      <c r="H179" s="4">
        <f t="shared" si="55"/>
        <v>-17.071451651942184</v>
      </c>
      <c r="I179" s="7">
        <v>0.7614213900000001</v>
      </c>
      <c r="J179" s="4">
        <f t="shared" si="56"/>
        <v>-10.73137788566724</v>
      </c>
      <c r="K179" s="7">
        <v>0.7578</v>
      </c>
      <c r="L179" s="4">
        <f t="shared" si="57"/>
        <v>-0.47560917614884146</v>
      </c>
      <c r="M179" s="7">
        <v>0.8106010300000001</v>
      </c>
      <c r="N179" s="4">
        <f t="shared" si="58"/>
        <v>6.967673528635528</v>
      </c>
      <c r="O179" s="7">
        <v>0.98953</v>
      </c>
      <c r="P179" s="4">
        <f t="shared" si="59"/>
        <v>22.07361739967194</v>
      </c>
    </row>
    <row r="180" spans="1:16" ht="35.25" customHeight="1">
      <c r="A180" s="8" t="s">
        <v>3</v>
      </c>
      <c r="B180" s="21">
        <f>SUM(B172:B179)</f>
        <v>332.21093572</v>
      </c>
      <c r="C180" s="21">
        <f>SUM(C172:C179)</f>
        <v>338.51301916299997</v>
      </c>
      <c r="D180" s="4">
        <f t="shared" si="60"/>
        <v>1.8970126402797267</v>
      </c>
      <c r="E180" s="7">
        <f>SUM(E172:E179)</f>
        <v>323.20240604</v>
      </c>
      <c r="F180" s="4">
        <f t="shared" si="55"/>
        <v>-4.522902298073094</v>
      </c>
      <c r="G180" s="7">
        <f>SUM(G172:G179)</f>
        <v>374.35236070999997</v>
      </c>
      <c r="H180" s="4">
        <f t="shared" si="55"/>
        <v>15.82598202058853</v>
      </c>
      <c r="I180" s="7">
        <f>SUM(I172:I179)</f>
        <v>418.09264191</v>
      </c>
      <c r="J180" s="4">
        <f t="shared" si="56"/>
        <v>11.684254138812381</v>
      </c>
      <c r="K180" s="7">
        <f>SUM(K172:K179)</f>
        <v>481.5782692529999</v>
      </c>
      <c r="L180" s="4">
        <f t="shared" si="57"/>
        <v>15.184583745117916</v>
      </c>
      <c r="M180" s="7">
        <f>SUM(M172:M179)</f>
        <v>585.18799418</v>
      </c>
      <c r="N180" s="4">
        <f t="shared" si="58"/>
        <v>21.51461798467658</v>
      </c>
      <c r="O180" s="7">
        <f>SUM(O172:O179)</f>
        <v>552.7661217599999</v>
      </c>
      <c r="P180" s="4">
        <f t="shared" si="59"/>
        <v>-5.5404199577661455</v>
      </c>
    </row>
    <row r="184" spans="1:16" ht="35.25" customHeight="1">
      <c r="A184" s="241" t="s">
        <v>149</v>
      </c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</row>
    <row r="185" spans="1:16" ht="33.75" customHeight="1">
      <c r="A185" s="241" t="s">
        <v>325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</row>
    <row r="186" spans="1:16" ht="35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5.25" customHeight="1">
      <c r="A187" s="1"/>
      <c r="F187" s="1" t="s">
        <v>61</v>
      </c>
      <c r="G187" s="1"/>
      <c r="H187" s="1"/>
      <c r="J187" s="1" t="s">
        <v>61</v>
      </c>
      <c r="L187" s="1" t="s">
        <v>61</v>
      </c>
      <c r="M187" s="1"/>
      <c r="N187" s="1"/>
      <c r="P187" s="1" t="s">
        <v>0</v>
      </c>
    </row>
    <row r="188" spans="1:16" ht="35.25" customHeight="1">
      <c r="A188" s="3" t="s">
        <v>1</v>
      </c>
      <c r="B188" s="3">
        <v>2550</v>
      </c>
      <c r="C188" s="3">
        <v>2551</v>
      </c>
      <c r="D188" s="4" t="s">
        <v>2</v>
      </c>
      <c r="E188" s="3">
        <v>2552</v>
      </c>
      <c r="F188" s="4" t="s">
        <v>2</v>
      </c>
      <c r="G188" s="3">
        <v>2553</v>
      </c>
      <c r="H188" s="4" t="s">
        <v>2</v>
      </c>
      <c r="I188" s="3">
        <v>2554</v>
      </c>
      <c r="J188" s="4" t="s">
        <v>2</v>
      </c>
      <c r="K188" s="3">
        <v>2555</v>
      </c>
      <c r="L188" s="4" t="s">
        <v>2</v>
      </c>
      <c r="M188" s="3">
        <v>2556</v>
      </c>
      <c r="N188" s="4" t="s">
        <v>2</v>
      </c>
      <c r="O188" s="3">
        <v>2557</v>
      </c>
      <c r="P188" s="4" t="s">
        <v>2</v>
      </c>
    </row>
    <row r="189" spans="1:16" ht="35.25" customHeight="1">
      <c r="A189" s="5" t="s">
        <v>4</v>
      </c>
      <c r="B189" s="21">
        <v>361.60971553999997</v>
      </c>
      <c r="C189" s="21">
        <v>350.49612421000006</v>
      </c>
      <c r="D189" s="4">
        <f>(C189-B189)/B189*100</f>
        <v>-3.0733663539442597</v>
      </c>
      <c r="E189" s="7">
        <v>295.61875445000004</v>
      </c>
      <c r="F189" s="4">
        <f aca="true" t="shared" si="61" ref="F189:H197">(E189-C189)/C189*100</f>
        <v>-15.657054663212252</v>
      </c>
      <c r="G189" s="7">
        <v>302.87204288</v>
      </c>
      <c r="H189" s="4">
        <f t="shared" si="61"/>
        <v>2.453595491089432</v>
      </c>
      <c r="I189" s="7">
        <v>333.95914486000004</v>
      </c>
      <c r="J189" s="4">
        <f aca="true" t="shared" si="62" ref="J189:J197">(I189-G189)/G189*100</f>
        <v>10.264104169006112</v>
      </c>
      <c r="K189" s="7">
        <v>370.66985545</v>
      </c>
      <c r="L189" s="4">
        <f aca="true" t="shared" si="63" ref="L189:L197">(K189-I189)/I189*100</f>
        <v>10.992575335941037</v>
      </c>
      <c r="M189" s="7">
        <v>421.35452197999996</v>
      </c>
      <c r="N189" s="4">
        <f aca="true" t="shared" si="64" ref="N189:N197">(M189-K189)/K189*100</f>
        <v>13.673803192997132</v>
      </c>
      <c r="O189" s="7">
        <v>362.66721808999995</v>
      </c>
      <c r="P189" s="4">
        <f aca="true" t="shared" si="65" ref="P189:P197">(O189-M189)/M189*100</f>
        <v>-13.928248263296355</v>
      </c>
    </row>
    <row r="190" spans="1:16" ht="35.25" customHeight="1">
      <c r="A190" s="5" t="s">
        <v>5</v>
      </c>
      <c r="B190" s="21">
        <v>200.83980000000003</v>
      </c>
      <c r="C190" s="21">
        <v>160.60394748999997</v>
      </c>
      <c r="D190" s="4">
        <f aca="true" t="shared" si="66" ref="D190:D197">(C190-B190)/B190*100</f>
        <v>-20.0338043106994</v>
      </c>
      <c r="E190" s="7">
        <v>147.13523959</v>
      </c>
      <c r="F190" s="4">
        <f t="shared" si="61"/>
        <v>-8.386286956513695</v>
      </c>
      <c r="G190" s="7">
        <v>200.62683305</v>
      </c>
      <c r="H190" s="4">
        <f t="shared" si="61"/>
        <v>36.355392228984094</v>
      </c>
      <c r="I190" s="7">
        <v>229.03978192</v>
      </c>
      <c r="J190" s="4">
        <f t="shared" si="62"/>
        <v>14.162088110576398</v>
      </c>
      <c r="K190" s="7">
        <v>221.62779919000005</v>
      </c>
      <c r="L190" s="4">
        <f t="shared" si="63"/>
        <v>-3.23611150336706</v>
      </c>
      <c r="M190" s="7">
        <v>260.84359281999997</v>
      </c>
      <c r="N190" s="4">
        <f t="shared" si="64"/>
        <v>17.694438050337034</v>
      </c>
      <c r="O190" s="7">
        <v>264.05170730000003</v>
      </c>
      <c r="P190" s="4">
        <f t="shared" si="65"/>
        <v>1.229899667197838</v>
      </c>
    </row>
    <row r="191" spans="1:16" ht="35.25" customHeight="1">
      <c r="A191" s="5" t="s">
        <v>6</v>
      </c>
      <c r="B191" s="21">
        <v>0</v>
      </c>
      <c r="C191" s="21">
        <v>0.000102</v>
      </c>
      <c r="D191" s="4" t="e">
        <f t="shared" si="66"/>
        <v>#DIV/0!</v>
      </c>
      <c r="E191" s="7">
        <v>0</v>
      </c>
      <c r="F191" s="4">
        <f t="shared" si="61"/>
        <v>-100</v>
      </c>
      <c r="G191" s="7">
        <v>0</v>
      </c>
      <c r="H191" s="4" t="e">
        <f t="shared" si="61"/>
        <v>#DIV/0!</v>
      </c>
      <c r="I191" s="7">
        <v>0</v>
      </c>
      <c r="J191" s="4" t="e">
        <f t="shared" si="62"/>
        <v>#DIV/0!</v>
      </c>
      <c r="K191" s="7">
        <v>0</v>
      </c>
      <c r="L191" s="4" t="e">
        <f t="shared" si="63"/>
        <v>#DIV/0!</v>
      </c>
      <c r="M191" s="7">
        <v>0</v>
      </c>
      <c r="N191" s="4" t="e">
        <f t="shared" si="64"/>
        <v>#DIV/0!</v>
      </c>
      <c r="O191" s="7">
        <v>0</v>
      </c>
      <c r="P191" s="4" t="e">
        <f t="shared" si="65"/>
        <v>#DIV/0!</v>
      </c>
    </row>
    <row r="192" spans="1:16" ht="35.25" customHeight="1">
      <c r="A192" s="5" t="s">
        <v>7</v>
      </c>
      <c r="B192" s="21">
        <v>298.9790477199999</v>
      </c>
      <c r="C192" s="21">
        <v>293.56173212999994</v>
      </c>
      <c r="D192" s="4">
        <f t="shared" si="66"/>
        <v>-1.811938204804711</v>
      </c>
      <c r="E192" s="7">
        <v>305.57080339000004</v>
      </c>
      <c r="F192" s="4">
        <f t="shared" si="61"/>
        <v>4.090816324343678</v>
      </c>
      <c r="G192" s="7">
        <v>319.005375193</v>
      </c>
      <c r="H192" s="4">
        <f t="shared" si="61"/>
        <v>4.3965495570771</v>
      </c>
      <c r="I192" s="7">
        <v>352.56289827</v>
      </c>
      <c r="J192" s="4">
        <f t="shared" si="62"/>
        <v>10.519422456971924</v>
      </c>
      <c r="K192" s="7">
        <v>400.61589303000005</v>
      </c>
      <c r="L192" s="4">
        <f t="shared" si="63"/>
        <v>13.629623251848827</v>
      </c>
      <c r="M192" s="7">
        <v>458.57741056</v>
      </c>
      <c r="N192" s="4">
        <f t="shared" si="64"/>
        <v>14.468102373976333</v>
      </c>
      <c r="O192" s="7">
        <v>488.2301874599999</v>
      </c>
      <c r="P192" s="4">
        <f t="shared" si="65"/>
        <v>6.466253290537996</v>
      </c>
    </row>
    <row r="193" spans="1:16" ht="35.25" customHeight="1">
      <c r="A193" s="5" t="s">
        <v>8</v>
      </c>
      <c r="B193" s="21">
        <v>48.54463021</v>
      </c>
      <c r="C193" s="21">
        <v>29.32539895</v>
      </c>
      <c r="D193" s="4">
        <f t="shared" si="66"/>
        <v>-39.59084903285743</v>
      </c>
      <c r="E193" s="7">
        <v>18.882046060000004</v>
      </c>
      <c r="F193" s="4">
        <f t="shared" si="61"/>
        <v>-35.611972092198926</v>
      </c>
      <c r="G193" s="7">
        <v>37.56163421</v>
      </c>
      <c r="H193" s="4">
        <f t="shared" si="61"/>
        <v>98.92777557391464</v>
      </c>
      <c r="I193" s="7">
        <v>75.32328193000001</v>
      </c>
      <c r="J193" s="4">
        <f t="shared" si="62"/>
        <v>100.53249416381024</v>
      </c>
      <c r="K193" s="7">
        <v>78.46317166</v>
      </c>
      <c r="L193" s="4">
        <f t="shared" si="63"/>
        <v>4.168551408737047</v>
      </c>
      <c r="M193" s="7">
        <v>100.62822606</v>
      </c>
      <c r="N193" s="4">
        <f t="shared" si="64"/>
        <v>28.248991126749978</v>
      </c>
      <c r="O193" s="7">
        <v>109.63772198000001</v>
      </c>
      <c r="P193" s="4">
        <f t="shared" si="65"/>
        <v>8.953249274838708</v>
      </c>
    </row>
    <row r="194" spans="1:16" ht="35.25" customHeight="1">
      <c r="A194" s="5" t="s">
        <v>9</v>
      </c>
      <c r="B194" s="21">
        <v>0</v>
      </c>
      <c r="C194" s="21">
        <v>0</v>
      </c>
      <c r="D194" s="4" t="e">
        <f t="shared" si="66"/>
        <v>#DIV/0!</v>
      </c>
      <c r="E194" s="7">
        <v>0</v>
      </c>
      <c r="F194" s="4" t="e">
        <f t="shared" si="61"/>
        <v>#DIV/0!</v>
      </c>
      <c r="G194" s="7">
        <v>0</v>
      </c>
      <c r="H194" s="4" t="e">
        <f t="shared" si="61"/>
        <v>#DIV/0!</v>
      </c>
      <c r="I194" s="7">
        <v>0</v>
      </c>
      <c r="J194" s="4" t="e">
        <f t="shared" si="62"/>
        <v>#DIV/0!</v>
      </c>
      <c r="K194" s="7">
        <v>0</v>
      </c>
      <c r="L194" s="4" t="e">
        <f t="shared" si="63"/>
        <v>#DIV/0!</v>
      </c>
      <c r="M194" s="7">
        <v>0</v>
      </c>
      <c r="N194" s="4" t="e">
        <f t="shared" si="64"/>
        <v>#DIV/0!</v>
      </c>
      <c r="O194" s="7">
        <v>0</v>
      </c>
      <c r="P194" s="4" t="e">
        <f t="shared" si="65"/>
        <v>#DIV/0!</v>
      </c>
    </row>
    <row r="195" spans="1:16" ht="35.25" customHeight="1">
      <c r="A195" s="5" t="s">
        <v>10</v>
      </c>
      <c r="B195" s="21">
        <v>32.35367081</v>
      </c>
      <c r="C195" s="21">
        <v>34.56182877</v>
      </c>
      <c r="D195" s="4">
        <f t="shared" si="66"/>
        <v>6.825061591828693</v>
      </c>
      <c r="E195" s="7">
        <v>32.779881528</v>
      </c>
      <c r="F195" s="4">
        <f t="shared" si="61"/>
        <v>-5.155824519178073</v>
      </c>
      <c r="G195" s="7">
        <v>37.47660629000001</v>
      </c>
      <c r="H195" s="4">
        <f t="shared" si="61"/>
        <v>14.328071192045494</v>
      </c>
      <c r="I195" s="7">
        <v>44.40573824</v>
      </c>
      <c r="J195" s="4">
        <f t="shared" si="62"/>
        <v>18.489219371629474</v>
      </c>
      <c r="K195" s="7">
        <v>49.36096234</v>
      </c>
      <c r="L195" s="4">
        <f t="shared" si="63"/>
        <v>11.158972458060418</v>
      </c>
      <c r="M195" s="7">
        <v>55.314561610000005</v>
      </c>
      <c r="N195" s="4">
        <f t="shared" si="64"/>
        <v>12.061351699327517</v>
      </c>
      <c r="O195" s="7">
        <v>51.36760650000001</v>
      </c>
      <c r="P195" s="4">
        <f t="shared" si="65"/>
        <v>-7.135472098338839</v>
      </c>
    </row>
    <row r="196" spans="1:16" ht="35.25" customHeight="1">
      <c r="A196" s="5" t="s">
        <v>11</v>
      </c>
      <c r="B196" s="21">
        <v>1.3334910599999998</v>
      </c>
      <c r="C196" s="21">
        <v>1.3292000000000002</v>
      </c>
      <c r="D196" s="4">
        <f t="shared" si="66"/>
        <v>-0.3217914336823286</v>
      </c>
      <c r="E196" s="7">
        <v>1.12870038</v>
      </c>
      <c r="F196" s="4">
        <f t="shared" si="61"/>
        <v>-15.084232621125505</v>
      </c>
      <c r="G196" s="7">
        <v>1.2927</v>
      </c>
      <c r="H196" s="4">
        <f t="shared" si="61"/>
        <v>14.529951695418053</v>
      </c>
      <c r="I196" s="7">
        <v>1.29731371</v>
      </c>
      <c r="J196" s="4">
        <f t="shared" si="62"/>
        <v>0.3569049276707747</v>
      </c>
      <c r="K196" s="7">
        <v>1.0967</v>
      </c>
      <c r="L196" s="4">
        <f t="shared" si="63"/>
        <v>-15.463777839825655</v>
      </c>
      <c r="M196" s="7">
        <v>1.2003</v>
      </c>
      <c r="N196" s="4">
        <f t="shared" si="64"/>
        <v>9.446521382328797</v>
      </c>
      <c r="O196" s="7">
        <v>1.2854999999999999</v>
      </c>
      <c r="P196" s="4">
        <f t="shared" si="65"/>
        <v>7.098225443639087</v>
      </c>
    </row>
    <row r="197" spans="1:16" ht="35.25" customHeight="1">
      <c r="A197" s="8" t="s">
        <v>3</v>
      </c>
      <c r="B197" s="21">
        <f>SUM(B189:B196)</f>
        <v>943.66035534</v>
      </c>
      <c r="C197" s="21">
        <f>SUM(C189:C196)</f>
        <v>869.8783335500001</v>
      </c>
      <c r="D197" s="4">
        <f t="shared" si="66"/>
        <v>-7.818705254754114</v>
      </c>
      <c r="E197" s="7">
        <f>SUM(E189:E196)</f>
        <v>801.1154253980002</v>
      </c>
      <c r="F197" s="4">
        <f t="shared" si="61"/>
        <v>-7.904888017083536</v>
      </c>
      <c r="G197" s="7">
        <f>SUM(G189:G196)</f>
        <v>898.8351916229999</v>
      </c>
      <c r="H197" s="4">
        <f t="shared" si="61"/>
        <v>12.197963380426959</v>
      </c>
      <c r="I197" s="7">
        <f>SUM(I189:I196)</f>
        <v>1036.58815893</v>
      </c>
      <c r="J197" s="4">
        <f t="shared" si="62"/>
        <v>15.325720286748412</v>
      </c>
      <c r="K197" s="7">
        <f>SUM(K189:K196)</f>
        <v>1121.83438167</v>
      </c>
      <c r="L197" s="4">
        <f t="shared" si="63"/>
        <v>8.223731093744506</v>
      </c>
      <c r="M197" s="7">
        <f>SUM(M189:M196)</f>
        <v>1297.91861303</v>
      </c>
      <c r="N197" s="4">
        <f t="shared" si="64"/>
        <v>15.696098661005115</v>
      </c>
      <c r="O197" s="7">
        <f>SUM(O189:O196)</f>
        <v>1277.2399413299997</v>
      </c>
      <c r="P197" s="4">
        <f t="shared" si="65"/>
        <v>-1.5932179022940214</v>
      </c>
    </row>
    <row r="201" spans="1:16" ht="35.25" customHeight="1">
      <c r="A201" s="241" t="s">
        <v>263</v>
      </c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</row>
    <row r="202" spans="1:16" ht="35.25" customHeight="1">
      <c r="A202" s="241" t="s">
        <v>325</v>
      </c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</row>
    <row r="203" spans="1:16" ht="35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5.25" customHeight="1">
      <c r="A204" s="1"/>
      <c r="B204" s="1"/>
      <c r="C204" s="1"/>
      <c r="D204" s="1"/>
      <c r="E204" s="1"/>
      <c r="F204" s="1" t="s">
        <v>61</v>
      </c>
      <c r="G204" s="1"/>
      <c r="H204" s="1"/>
      <c r="I204" s="1"/>
      <c r="J204" s="1" t="s">
        <v>61</v>
      </c>
      <c r="K204" s="1"/>
      <c r="L204" s="1" t="s">
        <v>61</v>
      </c>
      <c r="M204" s="1"/>
      <c r="N204" s="1"/>
      <c r="O204" s="1"/>
      <c r="P204" s="1" t="s">
        <v>0</v>
      </c>
    </row>
    <row r="205" spans="1:16" ht="35.25" customHeight="1">
      <c r="A205" s="3" t="s">
        <v>1</v>
      </c>
      <c r="B205" s="3">
        <v>2550</v>
      </c>
      <c r="C205" s="3">
        <v>2551</v>
      </c>
      <c r="D205" s="4" t="s">
        <v>2</v>
      </c>
      <c r="E205" s="3">
        <v>2552</v>
      </c>
      <c r="F205" s="4" t="s">
        <v>2</v>
      </c>
      <c r="G205" s="3">
        <v>2553</v>
      </c>
      <c r="H205" s="4" t="s">
        <v>2</v>
      </c>
      <c r="I205" s="3">
        <v>2554</v>
      </c>
      <c r="J205" s="4" t="s">
        <v>2</v>
      </c>
      <c r="K205" s="3">
        <v>2555</v>
      </c>
      <c r="L205" s="4" t="s">
        <v>2</v>
      </c>
      <c r="M205" s="3">
        <v>2556</v>
      </c>
      <c r="N205" s="4" t="s">
        <v>2</v>
      </c>
      <c r="O205" s="3">
        <v>2557</v>
      </c>
      <c r="P205" s="4" t="s">
        <v>2</v>
      </c>
    </row>
    <row r="206" spans="1:16" ht="35.25" customHeight="1">
      <c r="A206" s="5" t="s">
        <v>4</v>
      </c>
      <c r="B206" s="7">
        <v>2979.5497594500007</v>
      </c>
      <c r="C206" s="7">
        <v>2906.87838653</v>
      </c>
      <c r="D206" s="4">
        <f>(C206-B206)/B206*100</f>
        <v>-2.4390051781989714</v>
      </c>
      <c r="E206" s="7">
        <v>2797.684236383</v>
      </c>
      <c r="F206" s="4">
        <f aca="true" t="shared" si="67" ref="F206:H214">(E206-C206)/C206*100</f>
        <v>-3.7564058631756985</v>
      </c>
      <c r="G206" s="7">
        <v>2862.7849511100003</v>
      </c>
      <c r="H206" s="4">
        <f t="shared" si="67"/>
        <v>2.326950049629832</v>
      </c>
      <c r="I206" s="7">
        <v>3270.3440584699997</v>
      </c>
      <c r="J206" s="4">
        <f aca="true" t="shared" si="68" ref="J206:J214">(I206-G206)/G206*100</f>
        <v>14.236455560588816</v>
      </c>
      <c r="K206" s="7">
        <v>3827.1184345599995</v>
      </c>
      <c r="L206" s="4">
        <f aca="true" t="shared" si="69" ref="L206:L214">(K206-I206)/I206*100</f>
        <v>17.024948021844573</v>
      </c>
      <c r="M206" s="7">
        <v>4597.55161268</v>
      </c>
      <c r="N206" s="4">
        <f aca="true" t="shared" si="70" ref="N206:N214">(M206-K206)/K206*100</f>
        <v>20.13089459586</v>
      </c>
      <c r="O206" s="7">
        <v>3764.66272325</v>
      </c>
      <c r="P206" s="4">
        <f aca="true" t="shared" si="71" ref="P206:P214">(O206-M206)/M206*100</f>
        <v>-18.115922551753442</v>
      </c>
    </row>
    <row r="207" spans="1:16" ht="35.25" customHeight="1">
      <c r="A207" s="5" t="s">
        <v>5</v>
      </c>
      <c r="B207" s="7">
        <v>6407.57131696</v>
      </c>
      <c r="C207" s="7">
        <v>7311.740005410001</v>
      </c>
      <c r="D207" s="4">
        <f aca="true" t="shared" si="72" ref="D207:D214">(C207-B207)/B207*100</f>
        <v>14.110942254466751</v>
      </c>
      <c r="E207" s="7">
        <v>5974.120270222</v>
      </c>
      <c r="F207" s="4">
        <f t="shared" si="67"/>
        <v>-18.2941370207131</v>
      </c>
      <c r="G207" s="7">
        <v>6808.311823699999</v>
      </c>
      <c r="H207" s="4">
        <f t="shared" si="67"/>
        <v>13.963420817555793</v>
      </c>
      <c r="I207" s="7">
        <v>7984.329456320001</v>
      </c>
      <c r="J207" s="4">
        <f t="shared" si="68"/>
        <v>17.27326337384017</v>
      </c>
      <c r="K207" s="7">
        <v>7674.689448760001</v>
      </c>
      <c r="L207" s="4">
        <f t="shared" si="69"/>
        <v>-3.878096579730985</v>
      </c>
      <c r="M207" s="7">
        <v>8409.19445878</v>
      </c>
      <c r="N207" s="4">
        <f t="shared" si="70"/>
        <v>9.570485098112648</v>
      </c>
      <c r="O207" s="7">
        <v>8321.654103620001</v>
      </c>
      <c r="P207" s="4">
        <f t="shared" si="71"/>
        <v>-1.0410076207549086</v>
      </c>
    </row>
    <row r="208" spans="1:16" ht="35.25" customHeight="1">
      <c r="A208" s="5" t="s">
        <v>6</v>
      </c>
      <c r="B208" s="7">
        <v>0</v>
      </c>
      <c r="C208" s="7">
        <v>0.00036</v>
      </c>
      <c r="D208" s="4" t="e">
        <f t="shared" si="72"/>
        <v>#DIV/0!</v>
      </c>
      <c r="E208" s="7">
        <v>0</v>
      </c>
      <c r="F208" s="4">
        <f t="shared" si="67"/>
        <v>-100</v>
      </c>
      <c r="G208" s="7">
        <v>0</v>
      </c>
      <c r="H208" s="4" t="e">
        <f t="shared" si="67"/>
        <v>#DIV/0!</v>
      </c>
      <c r="I208" s="7">
        <v>0</v>
      </c>
      <c r="J208" s="4" t="e">
        <f t="shared" si="68"/>
        <v>#DIV/0!</v>
      </c>
      <c r="K208" s="7">
        <v>0</v>
      </c>
      <c r="L208" s="4" t="e">
        <f t="shared" si="69"/>
        <v>#DIV/0!</v>
      </c>
      <c r="M208" s="7">
        <v>0</v>
      </c>
      <c r="N208" s="4" t="e">
        <f t="shared" si="70"/>
        <v>#DIV/0!</v>
      </c>
      <c r="O208" s="7">
        <v>0</v>
      </c>
      <c r="P208" s="4" t="e">
        <f t="shared" si="71"/>
        <v>#DIV/0!</v>
      </c>
    </row>
    <row r="209" spans="1:16" ht="35.25" customHeight="1">
      <c r="A209" s="5" t="s">
        <v>7</v>
      </c>
      <c r="B209" s="7">
        <v>4080.797440810001</v>
      </c>
      <c r="C209" s="7">
        <v>4647.134610400001</v>
      </c>
      <c r="D209" s="4">
        <f t="shared" si="72"/>
        <v>13.878100489045291</v>
      </c>
      <c r="E209" s="7">
        <v>4257.663143330001</v>
      </c>
      <c r="F209" s="4">
        <f t="shared" si="67"/>
        <v>-8.380894889474199</v>
      </c>
      <c r="G209" s="7">
        <v>4585.0482832299995</v>
      </c>
      <c r="H209" s="4">
        <f t="shared" si="67"/>
        <v>7.689315215387012</v>
      </c>
      <c r="I209" s="7">
        <v>4766.339233080001</v>
      </c>
      <c r="J209" s="4">
        <f t="shared" si="68"/>
        <v>3.953959449305697</v>
      </c>
      <c r="K209" s="7">
        <v>4833.45553657</v>
      </c>
      <c r="L209" s="4">
        <f t="shared" si="69"/>
        <v>1.4081310667983804</v>
      </c>
      <c r="M209" s="7">
        <v>5690.097918439999</v>
      </c>
      <c r="N209" s="4">
        <f t="shared" si="70"/>
        <v>17.723187384028467</v>
      </c>
      <c r="O209" s="7">
        <v>6107.023309509999</v>
      </c>
      <c r="P209" s="4">
        <f t="shared" si="71"/>
        <v>7.327209426728186</v>
      </c>
    </row>
    <row r="210" spans="1:16" ht="35.25" customHeight="1">
      <c r="A210" s="5" t="s">
        <v>8</v>
      </c>
      <c r="B210" s="7">
        <v>406.97462511000003</v>
      </c>
      <c r="C210" s="7">
        <v>209.05599952</v>
      </c>
      <c r="D210" s="4">
        <f t="shared" si="72"/>
        <v>-48.631686935396814</v>
      </c>
      <c r="E210" s="7">
        <v>85.04420694999999</v>
      </c>
      <c r="F210" s="4">
        <f t="shared" si="67"/>
        <v>-59.31989172984057</v>
      </c>
      <c r="G210" s="7">
        <v>190.75407012</v>
      </c>
      <c r="H210" s="4">
        <f t="shared" si="67"/>
        <v>124.29989879516424</v>
      </c>
      <c r="I210" s="7">
        <v>445.11851707</v>
      </c>
      <c r="J210" s="4">
        <f t="shared" si="68"/>
        <v>133.34679925308217</v>
      </c>
      <c r="K210" s="7">
        <v>533.8194501500001</v>
      </c>
      <c r="L210" s="4">
        <f t="shared" si="69"/>
        <v>19.927486653189682</v>
      </c>
      <c r="M210" s="7">
        <v>542.43394119</v>
      </c>
      <c r="N210" s="4">
        <f t="shared" si="70"/>
        <v>1.6137461903232155</v>
      </c>
      <c r="O210" s="7">
        <v>530.6019756900001</v>
      </c>
      <c r="P210" s="4">
        <f t="shared" si="71"/>
        <v>-2.181273073370512</v>
      </c>
    </row>
    <row r="211" spans="1:16" ht="35.25" customHeight="1">
      <c r="A211" s="5" t="s">
        <v>9</v>
      </c>
      <c r="B211" s="7">
        <v>0</v>
      </c>
      <c r="C211" s="7">
        <v>0</v>
      </c>
      <c r="D211" s="4" t="e">
        <f t="shared" si="72"/>
        <v>#DIV/0!</v>
      </c>
      <c r="E211" s="7">
        <v>0</v>
      </c>
      <c r="F211" s="4" t="e">
        <f t="shared" si="67"/>
        <v>#DIV/0!</v>
      </c>
      <c r="G211" s="7">
        <v>0</v>
      </c>
      <c r="H211" s="4" t="e">
        <f t="shared" si="67"/>
        <v>#DIV/0!</v>
      </c>
      <c r="I211" s="7">
        <v>0</v>
      </c>
      <c r="J211" s="4" t="e">
        <f t="shared" si="68"/>
        <v>#DIV/0!</v>
      </c>
      <c r="K211" s="7">
        <v>0</v>
      </c>
      <c r="L211" s="4" t="e">
        <f t="shared" si="69"/>
        <v>#DIV/0!</v>
      </c>
      <c r="M211" s="7">
        <v>0</v>
      </c>
      <c r="N211" s="4" t="e">
        <f t="shared" si="70"/>
        <v>#DIV/0!</v>
      </c>
      <c r="O211" s="7">
        <v>0</v>
      </c>
      <c r="P211" s="4" t="e">
        <f t="shared" si="71"/>
        <v>#DIV/0!</v>
      </c>
    </row>
    <row r="212" spans="1:16" ht="35.25" customHeight="1">
      <c r="A212" s="5" t="s">
        <v>10</v>
      </c>
      <c r="B212" s="7">
        <v>77.97335634000001</v>
      </c>
      <c r="C212" s="7">
        <v>77.12949633999999</v>
      </c>
      <c r="D212" s="4">
        <f t="shared" si="72"/>
        <v>-1.0822414727415344</v>
      </c>
      <c r="E212" s="7">
        <v>78.91723639</v>
      </c>
      <c r="F212" s="4">
        <f t="shared" si="67"/>
        <v>2.3178422456168355</v>
      </c>
      <c r="G212" s="7">
        <v>93.40957848</v>
      </c>
      <c r="H212" s="4">
        <f t="shared" si="67"/>
        <v>18.363975669878364</v>
      </c>
      <c r="I212" s="7">
        <v>89.16094152000001</v>
      </c>
      <c r="J212" s="4">
        <f t="shared" si="68"/>
        <v>-4.548395388498262</v>
      </c>
      <c r="K212" s="7">
        <v>91.67510105</v>
      </c>
      <c r="L212" s="4">
        <f t="shared" si="69"/>
        <v>2.8197992160457686</v>
      </c>
      <c r="M212" s="7">
        <v>105.30193998000001</v>
      </c>
      <c r="N212" s="4">
        <f t="shared" si="70"/>
        <v>14.864274785547149</v>
      </c>
      <c r="O212" s="7">
        <v>130.38617179</v>
      </c>
      <c r="P212" s="4">
        <f t="shared" si="71"/>
        <v>23.821243763186338</v>
      </c>
    </row>
    <row r="213" spans="1:16" ht="35.25" customHeight="1">
      <c r="A213" s="5" t="s">
        <v>11</v>
      </c>
      <c r="B213" s="7">
        <v>3.7392143700000005</v>
      </c>
      <c r="C213" s="7">
        <v>3.7599000000000005</v>
      </c>
      <c r="D213" s="4">
        <f t="shared" si="72"/>
        <v>0.5532079189137264</v>
      </c>
      <c r="E213" s="7">
        <v>2.9855110000000007</v>
      </c>
      <c r="F213" s="4">
        <f t="shared" si="67"/>
        <v>-20.595999893614184</v>
      </c>
      <c r="G213" s="7">
        <v>3.4147050099999996</v>
      </c>
      <c r="H213" s="4">
        <f t="shared" si="67"/>
        <v>14.375897794380887</v>
      </c>
      <c r="I213" s="7">
        <v>3.8636619400000005</v>
      </c>
      <c r="J213" s="4">
        <f t="shared" si="68"/>
        <v>13.1477515242232</v>
      </c>
      <c r="K213" s="7">
        <v>4.316375</v>
      </c>
      <c r="L213" s="4">
        <f t="shared" si="69"/>
        <v>11.717201634882148</v>
      </c>
      <c r="M213" s="7">
        <v>4.7704942</v>
      </c>
      <c r="N213" s="4">
        <f t="shared" si="70"/>
        <v>10.52084677536127</v>
      </c>
      <c r="O213" s="7">
        <v>4.8541</v>
      </c>
      <c r="P213" s="4">
        <f t="shared" si="71"/>
        <v>1.7525605628029053</v>
      </c>
    </row>
    <row r="214" spans="1:16" ht="35.25" customHeight="1">
      <c r="A214" s="8" t="s">
        <v>3</v>
      </c>
      <c r="B214" s="7">
        <f>SUM(B206:B213)</f>
        <v>13956.605713040002</v>
      </c>
      <c r="C214" s="7">
        <f>SUM(C206:C213)</f>
        <v>15155.6987582</v>
      </c>
      <c r="D214" s="4">
        <f t="shared" si="72"/>
        <v>8.591580716790299</v>
      </c>
      <c r="E214" s="7">
        <f>SUM(E206:E213)</f>
        <v>13196.414604275002</v>
      </c>
      <c r="F214" s="4">
        <f t="shared" si="67"/>
        <v>-12.927705843090386</v>
      </c>
      <c r="G214" s="7">
        <f>SUM(G206:G213)</f>
        <v>14543.723411649997</v>
      </c>
      <c r="H214" s="4">
        <f t="shared" si="67"/>
        <v>10.209658060747289</v>
      </c>
      <c r="I214" s="7">
        <f>SUM(I206:I213)</f>
        <v>16559.1558684</v>
      </c>
      <c r="J214" s="4">
        <f t="shared" si="68"/>
        <v>13.857747426189206</v>
      </c>
      <c r="K214" s="7">
        <f>SUM(K206:K213)</f>
        <v>16965.07434609</v>
      </c>
      <c r="L214" s="4">
        <f t="shared" si="69"/>
        <v>2.451323490858724</v>
      </c>
      <c r="M214" s="7">
        <f>SUM(M206:M213)</f>
        <v>19349.35036527</v>
      </c>
      <c r="N214" s="4">
        <f t="shared" si="70"/>
        <v>14.054026351670599</v>
      </c>
      <c r="O214" s="7">
        <f>SUM(O206:O213)</f>
        <v>18859.18238386</v>
      </c>
      <c r="P214" s="4">
        <f t="shared" si="71"/>
        <v>-2.5332529111147717</v>
      </c>
    </row>
    <row r="215" ht="35.25" customHeight="1">
      <c r="A215" s="18"/>
    </row>
    <row r="216" ht="35.25" customHeight="1">
      <c r="A216" s="18"/>
    </row>
    <row r="217" ht="36.75" customHeight="1">
      <c r="A217" s="18"/>
    </row>
    <row r="218" ht="36.75" customHeight="1">
      <c r="A218" s="18"/>
    </row>
    <row r="219" spans="1:16" ht="35.25" customHeight="1">
      <c r="A219" s="241" t="s">
        <v>264</v>
      </c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</row>
    <row r="220" spans="1:16" ht="35.25" customHeight="1">
      <c r="A220" s="241" t="s">
        <v>325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</row>
    <row r="221" spans="1:16" ht="35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35.25" customHeight="1">
      <c r="A222" s="1"/>
      <c r="B222" s="1"/>
      <c r="C222" s="1"/>
      <c r="D222" s="1"/>
      <c r="E222" s="1"/>
      <c r="F222" s="1" t="s">
        <v>61</v>
      </c>
      <c r="G222" s="1"/>
      <c r="H222" s="1"/>
      <c r="I222" s="1"/>
      <c r="J222" s="1" t="s">
        <v>61</v>
      </c>
      <c r="K222" s="1"/>
      <c r="L222" s="1" t="s">
        <v>61</v>
      </c>
      <c r="M222" s="1"/>
      <c r="N222" s="1"/>
      <c r="O222" s="1"/>
      <c r="P222" s="1" t="s">
        <v>0</v>
      </c>
    </row>
    <row r="223" spans="1:16" ht="35.25" customHeight="1">
      <c r="A223" s="3" t="s">
        <v>1</v>
      </c>
      <c r="B223" s="3">
        <v>2550</v>
      </c>
      <c r="C223" s="3">
        <v>2551</v>
      </c>
      <c r="D223" s="4" t="s">
        <v>2</v>
      </c>
      <c r="E223" s="3">
        <v>2552</v>
      </c>
      <c r="F223" s="4" t="s">
        <v>2</v>
      </c>
      <c r="G223" s="3">
        <v>2553</v>
      </c>
      <c r="H223" s="4" t="s">
        <v>2</v>
      </c>
      <c r="I223" s="3">
        <v>2554</v>
      </c>
      <c r="J223" s="4" t="s">
        <v>2</v>
      </c>
      <c r="K223" s="3">
        <v>2555</v>
      </c>
      <c r="L223" s="4" t="s">
        <v>2</v>
      </c>
      <c r="M223" s="3">
        <v>2556</v>
      </c>
      <c r="N223" s="4" t="s">
        <v>2</v>
      </c>
      <c r="O223" s="3">
        <v>2557</v>
      </c>
      <c r="P223" s="4" t="s">
        <v>2</v>
      </c>
    </row>
    <row r="224" spans="1:16" ht="35.25" customHeight="1">
      <c r="A224" s="5" t="s">
        <v>4</v>
      </c>
      <c r="B224" s="7">
        <v>2125.5294337299997</v>
      </c>
      <c r="C224" s="7">
        <v>2147.777654923</v>
      </c>
      <c r="D224" s="4">
        <f>(C224-B224)/B224*100</f>
        <v>1.0467143310247002</v>
      </c>
      <c r="E224" s="7">
        <v>1944.97394906</v>
      </c>
      <c r="F224" s="4">
        <f aca="true" t="shared" si="73" ref="F224:H232">(E224-C224)/C224*100</f>
        <v>-9.44249072515239</v>
      </c>
      <c r="G224" s="7">
        <v>1956.0506988800003</v>
      </c>
      <c r="H224" s="4">
        <f t="shared" si="73"/>
        <v>0.5695063332521044</v>
      </c>
      <c r="I224" s="7">
        <v>2354.1291555000003</v>
      </c>
      <c r="J224" s="4">
        <f aca="true" t="shared" si="74" ref="J224:J232">(I224-G224)/G224*100</f>
        <v>20.351131841722335</v>
      </c>
      <c r="K224" s="7">
        <v>2647.4110476399997</v>
      </c>
      <c r="L224" s="4">
        <f aca="true" t="shared" si="75" ref="L224:L232">(K224-I224)/I224*100</f>
        <v>12.458190386657373</v>
      </c>
      <c r="M224" s="7">
        <v>3008.7721936899998</v>
      </c>
      <c r="N224" s="4">
        <f aca="true" t="shared" si="76" ref="N224:N232">(M224-K224)/K224*100</f>
        <v>13.649604823252922</v>
      </c>
      <c r="O224" s="7">
        <v>2564.5970932799996</v>
      </c>
      <c r="P224" s="4">
        <f aca="true" t="shared" si="77" ref="P224:P232">(O224-M224)/M224*100</f>
        <v>-14.76266968105876</v>
      </c>
    </row>
    <row r="225" spans="1:16" ht="35.25" customHeight="1">
      <c r="A225" s="5" t="s">
        <v>5</v>
      </c>
      <c r="B225" s="7">
        <v>12920.471453870001</v>
      </c>
      <c r="C225" s="7">
        <v>13564.95802054</v>
      </c>
      <c r="D225" s="4">
        <f aca="true" t="shared" si="78" ref="D225:D232">(C225-B225)/B225*100</f>
        <v>4.988104102632874</v>
      </c>
      <c r="E225" s="7">
        <v>11110.475891679998</v>
      </c>
      <c r="F225" s="4">
        <f t="shared" si="73"/>
        <v>-18.094284738245673</v>
      </c>
      <c r="G225" s="7">
        <v>14608.75745605</v>
      </c>
      <c r="H225" s="4">
        <f t="shared" si="73"/>
        <v>31.48633414514373</v>
      </c>
      <c r="I225" s="7">
        <v>19240.88524582</v>
      </c>
      <c r="J225" s="4">
        <f t="shared" si="74"/>
        <v>31.70788346446039</v>
      </c>
      <c r="K225" s="7">
        <v>21058.242425700002</v>
      </c>
      <c r="L225" s="4">
        <f t="shared" si="75"/>
        <v>9.445288803823686</v>
      </c>
      <c r="M225" s="7">
        <v>29998.42023058</v>
      </c>
      <c r="N225" s="4">
        <f t="shared" si="76"/>
        <v>42.45452979479988</v>
      </c>
      <c r="O225" s="7">
        <v>24202.04583176</v>
      </c>
      <c r="P225" s="4">
        <f t="shared" si="77"/>
        <v>-19.32226548687138</v>
      </c>
    </row>
    <row r="226" spans="1:16" ht="35.25" customHeight="1">
      <c r="A226" s="5" t="s">
        <v>6</v>
      </c>
      <c r="B226" s="7">
        <v>0</v>
      </c>
      <c r="C226" s="7">
        <v>0</v>
      </c>
      <c r="D226" s="4" t="e">
        <f t="shared" si="78"/>
        <v>#DIV/0!</v>
      </c>
      <c r="E226" s="7">
        <v>0</v>
      </c>
      <c r="F226" s="4" t="e">
        <f t="shared" si="73"/>
        <v>#DIV/0!</v>
      </c>
      <c r="G226" s="7">
        <v>0</v>
      </c>
      <c r="H226" s="4" t="e">
        <f t="shared" si="73"/>
        <v>#DIV/0!</v>
      </c>
      <c r="I226" s="7">
        <v>0</v>
      </c>
      <c r="J226" s="4" t="e">
        <f t="shared" si="74"/>
        <v>#DIV/0!</v>
      </c>
      <c r="K226" s="7">
        <v>0</v>
      </c>
      <c r="L226" s="4" t="e">
        <f t="shared" si="75"/>
        <v>#DIV/0!</v>
      </c>
      <c r="M226" s="7">
        <v>0</v>
      </c>
      <c r="N226" s="4" t="e">
        <f t="shared" si="76"/>
        <v>#DIV/0!</v>
      </c>
      <c r="O226" s="7">
        <v>0</v>
      </c>
      <c r="P226" s="4" t="e">
        <f t="shared" si="77"/>
        <v>#DIV/0!</v>
      </c>
    </row>
    <row r="227" spans="1:16" ht="35.25" customHeight="1">
      <c r="A227" s="5" t="s">
        <v>7</v>
      </c>
      <c r="B227" s="7">
        <v>5486.661789680001</v>
      </c>
      <c r="C227" s="7">
        <v>5845.16725909</v>
      </c>
      <c r="D227" s="4">
        <f t="shared" si="78"/>
        <v>6.534127364736076</v>
      </c>
      <c r="E227" s="7">
        <v>4349.316146800001</v>
      </c>
      <c r="F227" s="4">
        <f t="shared" si="73"/>
        <v>-25.59124565620864</v>
      </c>
      <c r="G227" s="7">
        <v>5004.247652774001</v>
      </c>
      <c r="H227" s="4">
        <f t="shared" si="73"/>
        <v>15.05826396307991</v>
      </c>
      <c r="I227" s="7">
        <v>5102.20666098</v>
      </c>
      <c r="J227" s="4">
        <f t="shared" si="74"/>
        <v>1.9575171934526043</v>
      </c>
      <c r="K227" s="7">
        <v>8491.804169250001</v>
      </c>
      <c r="L227" s="4">
        <f t="shared" si="75"/>
        <v>66.43395168981547</v>
      </c>
      <c r="M227" s="7">
        <v>5764.54072107</v>
      </c>
      <c r="N227" s="4">
        <f t="shared" si="76"/>
        <v>-32.11641947721546</v>
      </c>
      <c r="O227" s="7">
        <v>4879.564064809999</v>
      </c>
      <c r="P227" s="4">
        <f t="shared" si="77"/>
        <v>-15.352075717416975</v>
      </c>
    </row>
    <row r="228" spans="1:16" ht="35.25" customHeight="1">
      <c r="A228" s="5" t="s">
        <v>8</v>
      </c>
      <c r="B228" s="7">
        <v>63.31686482</v>
      </c>
      <c r="C228" s="7">
        <v>82.0502086</v>
      </c>
      <c r="D228" s="4">
        <f t="shared" si="78"/>
        <v>29.586657256729293</v>
      </c>
      <c r="E228" s="7">
        <v>33.07519457</v>
      </c>
      <c r="F228" s="4">
        <f t="shared" si="73"/>
        <v>-59.68907924263339</v>
      </c>
      <c r="G228" s="7">
        <v>42.21695276</v>
      </c>
      <c r="H228" s="4">
        <f t="shared" si="73"/>
        <v>27.639317950654757</v>
      </c>
      <c r="I228" s="7">
        <v>122.37030945</v>
      </c>
      <c r="J228" s="4">
        <f t="shared" si="74"/>
        <v>189.86059260521577</v>
      </c>
      <c r="K228" s="7">
        <v>133.11558237</v>
      </c>
      <c r="L228" s="4">
        <f t="shared" si="75"/>
        <v>8.780947738299608</v>
      </c>
      <c r="M228" s="7">
        <v>147.56143057</v>
      </c>
      <c r="N228" s="4">
        <f t="shared" si="76"/>
        <v>10.852109079046206</v>
      </c>
      <c r="O228" s="7">
        <v>271.49761421000005</v>
      </c>
      <c r="P228" s="4">
        <f t="shared" si="77"/>
        <v>83.98955144393736</v>
      </c>
    </row>
    <row r="229" spans="1:16" ht="35.25" customHeight="1">
      <c r="A229" s="5" t="s">
        <v>9</v>
      </c>
      <c r="B229" s="7">
        <v>0</v>
      </c>
      <c r="C229" s="7">
        <v>0</v>
      </c>
      <c r="D229" s="4" t="e">
        <f t="shared" si="78"/>
        <v>#DIV/0!</v>
      </c>
      <c r="E229" s="7">
        <v>0</v>
      </c>
      <c r="F229" s="4" t="e">
        <f t="shared" si="73"/>
        <v>#DIV/0!</v>
      </c>
      <c r="G229" s="7">
        <v>0</v>
      </c>
      <c r="H229" s="4" t="e">
        <f t="shared" si="73"/>
        <v>#DIV/0!</v>
      </c>
      <c r="I229" s="7">
        <v>0</v>
      </c>
      <c r="J229" s="4" t="e">
        <f t="shared" si="74"/>
        <v>#DIV/0!</v>
      </c>
      <c r="K229" s="7">
        <v>0</v>
      </c>
      <c r="L229" s="4" t="e">
        <f t="shared" si="75"/>
        <v>#DIV/0!</v>
      </c>
      <c r="M229" s="7">
        <v>0</v>
      </c>
      <c r="N229" s="4" t="e">
        <f t="shared" si="76"/>
        <v>#DIV/0!</v>
      </c>
      <c r="O229" s="7">
        <v>0</v>
      </c>
      <c r="P229" s="4" t="e">
        <f t="shared" si="77"/>
        <v>#DIV/0!</v>
      </c>
    </row>
    <row r="230" spans="1:16" ht="35.25" customHeight="1">
      <c r="A230" s="5" t="s">
        <v>10</v>
      </c>
      <c r="B230" s="7">
        <v>22.379794920000002</v>
      </c>
      <c r="C230" s="7">
        <v>25.87031153</v>
      </c>
      <c r="D230" s="4">
        <f t="shared" si="78"/>
        <v>15.596731884619059</v>
      </c>
      <c r="E230" s="7">
        <v>24.14529996</v>
      </c>
      <c r="F230" s="4">
        <f t="shared" si="73"/>
        <v>-6.667919588056076</v>
      </c>
      <c r="G230" s="7">
        <v>25.41378835</v>
      </c>
      <c r="H230" s="4">
        <f t="shared" si="73"/>
        <v>5.253562358311666</v>
      </c>
      <c r="I230" s="7">
        <v>23.33073232</v>
      </c>
      <c r="J230" s="4">
        <f t="shared" si="74"/>
        <v>-8.196558503250467</v>
      </c>
      <c r="K230" s="7">
        <v>27.36218919</v>
      </c>
      <c r="L230" s="4">
        <f t="shared" si="75"/>
        <v>17.279598491403032</v>
      </c>
      <c r="M230" s="7">
        <v>34.40550586</v>
      </c>
      <c r="N230" s="4">
        <f t="shared" si="76"/>
        <v>25.74105683244857</v>
      </c>
      <c r="O230" s="7">
        <v>50.70276014</v>
      </c>
      <c r="P230" s="4">
        <f t="shared" si="77"/>
        <v>47.36815771962611</v>
      </c>
    </row>
    <row r="231" spans="1:16" ht="35.25" customHeight="1">
      <c r="A231" s="5" t="s">
        <v>11</v>
      </c>
      <c r="B231" s="7">
        <v>1.68314121</v>
      </c>
      <c r="C231" s="7">
        <v>1.7686204700000001</v>
      </c>
      <c r="D231" s="4">
        <f t="shared" si="78"/>
        <v>5.078555470696369</v>
      </c>
      <c r="E231" s="7">
        <v>1.67069276</v>
      </c>
      <c r="F231" s="4">
        <f t="shared" si="73"/>
        <v>-5.5369544603314464</v>
      </c>
      <c r="G231" s="7">
        <v>1.7145886000000001</v>
      </c>
      <c r="H231" s="4">
        <f t="shared" si="73"/>
        <v>2.627403496978105</v>
      </c>
      <c r="I231" s="7">
        <v>1.5531428999999997</v>
      </c>
      <c r="J231" s="4">
        <f t="shared" si="74"/>
        <v>-9.416002182681051</v>
      </c>
      <c r="K231" s="7">
        <v>1.78162702</v>
      </c>
      <c r="L231" s="4">
        <f t="shared" si="75"/>
        <v>14.71108163968688</v>
      </c>
      <c r="M231" s="7">
        <v>1.7901516899999999</v>
      </c>
      <c r="N231" s="4">
        <f t="shared" si="76"/>
        <v>0.4784766903681053</v>
      </c>
      <c r="O231" s="7">
        <v>1.7769180099999997</v>
      </c>
      <c r="P231" s="4">
        <f t="shared" si="77"/>
        <v>-0.7392490856459285</v>
      </c>
    </row>
    <row r="232" spans="1:16" ht="35.25" customHeight="1">
      <c r="A232" s="8" t="s">
        <v>3</v>
      </c>
      <c r="B232" s="7">
        <f>SUM(B224:B231)</f>
        <v>20620.042478230003</v>
      </c>
      <c r="C232" s="7">
        <f>SUM(C224:C231)</f>
        <v>21667.592075153003</v>
      </c>
      <c r="D232" s="4">
        <f t="shared" si="78"/>
        <v>5.0802494613140095</v>
      </c>
      <c r="E232" s="7">
        <f>SUM(E224:E231)</f>
        <v>17463.657174829998</v>
      </c>
      <c r="F232" s="4">
        <f t="shared" si="73"/>
        <v>-19.401947783315556</v>
      </c>
      <c r="G232" s="7">
        <f>SUM(G224:G231)</f>
        <v>21638.401137414003</v>
      </c>
      <c r="H232" s="4">
        <f t="shared" si="73"/>
        <v>23.905324759815922</v>
      </c>
      <c r="I232" s="7">
        <f>SUM(I224:I231)</f>
        <v>26844.47524697</v>
      </c>
      <c r="J232" s="4">
        <f t="shared" si="74"/>
        <v>24.05942138005014</v>
      </c>
      <c r="K232" s="7">
        <f>SUM(K224:K231)</f>
        <v>32359.71704117</v>
      </c>
      <c r="L232" s="4">
        <f t="shared" si="75"/>
        <v>20.545165228448703</v>
      </c>
      <c r="M232" s="7">
        <f>SUM(M224:M231)</f>
        <v>38955.49023346</v>
      </c>
      <c r="N232" s="4">
        <f t="shared" si="76"/>
        <v>20.382666461200678</v>
      </c>
      <c r="O232" s="7">
        <f>SUM(O224:O231)</f>
        <v>31970.184282209997</v>
      </c>
      <c r="P232" s="4">
        <f t="shared" si="77"/>
        <v>-17.9315056989069</v>
      </c>
    </row>
    <row r="233" ht="35.25" customHeight="1">
      <c r="A233" s="1"/>
    </row>
    <row r="234" ht="35.25" customHeight="1">
      <c r="A234" s="1"/>
    </row>
    <row r="235" spans="1:16" ht="35.25" customHeight="1">
      <c r="A235" s="241" t="s">
        <v>265</v>
      </c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</row>
    <row r="236" spans="1:16" ht="35.25" customHeight="1">
      <c r="A236" s="241" t="s">
        <v>325</v>
      </c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</row>
    <row r="237" spans="1:16" ht="35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35.25" customHeight="1">
      <c r="A238" s="1"/>
      <c r="B238" s="1"/>
      <c r="C238" s="1"/>
      <c r="D238" s="1"/>
      <c r="E238" s="1"/>
      <c r="F238" s="1" t="s">
        <v>61</v>
      </c>
      <c r="G238" s="1"/>
      <c r="H238" s="1"/>
      <c r="I238" s="1"/>
      <c r="J238" s="1" t="s">
        <v>61</v>
      </c>
      <c r="K238" s="1"/>
      <c r="L238" s="1" t="s">
        <v>61</v>
      </c>
      <c r="M238" s="1"/>
      <c r="N238" s="1"/>
      <c r="O238" s="1"/>
      <c r="P238" s="1" t="s">
        <v>0</v>
      </c>
    </row>
    <row r="239" spans="1:16" ht="35.25" customHeight="1">
      <c r="A239" s="3" t="s">
        <v>1</v>
      </c>
      <c r="B239" s="3">
        <v>2550</v>
      </c>
      <c r="C239" s="3">
        <v>2551</v>
      </c>
      <c r="D239" s="4" t="s">
        <v>2</v>
      </c>
      <c r="E239" s="3">
        <v>2552</v>
      </c>
      <c r="F239" s="4" t="s">
        <v>2</v>
      </c>
      <c r="G239" s="3">
        <v>2553</v>
      </c>
      <c r="H239" s="4" t="s">
        <v>2</v>
      </c>
      <c r="I239" s="3">
        <v>2554</v>
      </c>
      <c r="J239" s="4" t="s">
        <v>2</v>
      </c>
      <c r="K239" s="3">
        <v>2555</v>
      </c>
      <c r="L239" s="4" t="s">
        <v>2</v>
      </c>
      <c r="M239" s="3">
        <v>2556</v>
      </c>
      <c r="N239" s="4" t="s">
        <v>2</v>
      </c>
      <c r="O239" s="3">
        <v>2557</v>
      </c>
      <c r="P239" s="4" t="s">
        <v>2</v>
      </c>
    </row>
    <row r="240" spans="1:16" ht="35.25" customHeight="1">
      <c r="A240" s="5" t="s">
        <v>4</v>
      </c>
      <c r="B240" s="7">
        <v>4065.9922748900003</v>
      </c>
      <c r="C240" s="7">
        <v>4716.3472818</v>
      </c>
      <c r="D240" s="4">
        <f>(C240-B240)/B240*100</f>
        <v>15.994988749150885</v>
      </c>
      <c r="E240" s="7">
        <v>4794.78285991</v>
      </c>
      <c r="F240" s="4">
        <f aca="true" t="shared" si="79" ref="F240:H248">(E240-C240)/C240*100</f>
        <v>1.6630577314074555</v>
      </c>
      <c r="G240" s="7">
        <v>5012.22421421</v>
      </c>
      <c r="H240" s="4">
        <f t="shared" si="79"/>
        <v>4.534957278630163</v>
      </c>
      <c r="I240" s="7">
        <v>5831.686133499999</v>
      </c>
      <c r="J240" s="4">
        <f aca="true" t="shared" si="80" ref="J240:J248">(I240-G240)/G240*100</f>
        <v>16.349266997409416</v>
      </c>
      <c r="K240" s="7">
        <v>6838.98368499</v>
      </c>
      <c r="L240" s="4">
        <f aca="true" t="shared" si="81" ref="L240:L248">(K240-I240)/I240*100</f>
        <v>17.272835478980962</v>
      </c>
      <c r="M240" s="7">
        <v>8134.3232331399995</v>
      </c>
      <c r="N240" s="4">
        <f aca="true" t="shared" si="82" ref="N240:N248">(M240-K240)/K240*100</f>
        <v>18.940526952754286</v>
      </c>
      <c r="O240" s="7">
        <v>7229.895411160001</v>
      </c>
      <c r="P240" s="4">
        <f aca="true" t="shared" si="83" ref="P240:P248">(O240-M240)/M240*100</f>
        <v>-11.118660963646917</v>
      </c>
    </row>
    <row r="241" spans="1:16" ht="35.25" customHeight="1">
      <c r="A241" s="5" t="s">
        <v>5</v>
      </c>
      <c r="B241" s="7">
        <v>10944.821635960001</v>
      </c>
      <c r="C241" s="7">
        <v>14879.941095069998</v>
      </c>
      <c r="D241" s="4">
        <f aca="true" t="shared" si="84" ref="D241:D248">(C241-B241)/B241*100</f>
        <v>35.95416709378688</v>
      </c>
      <c r="E241" s="7">
        <v>14882.091198130003</v>
      </c>
      <c r="F241" s="4">
        <f t="shared" si="79"/>
        <v>0.014449674540157529</v>
      </c>
      <c r="G241" s="7">
        <v>16188.00333431</v>
      </c>
      <c r="H241" s="4">
        <f t="shared" si="79"/>
        <v>8.775058012976633</v>
      </c>
      <c r="I241" s="7">
        <v>19595.71332435</v>
      </c>
      <c r="J241" s="4">
        <f t="shared" si="80"/>
        <v>21.05083573103458</v>
      </c>
      <c r="K241" s="7">
        <v>21543.4620659</v>
      </c>
      <c r="L241" s="4">
        <f t="shared" si="81"/>
        <v>9.939667463545158</v>
      </c>
      <c r="M241" s="7">
        <v>23811.180405659998</v>
      </c>
      <c r="N241" s="4">
        <f t="shared" si="82"/>
        <v>10.52624844058583</v>
      </c>
      <c r="O241" s="7">
        <v>20575.039118710003</v>
      </c>
      <c r="P241" s="4">
        <f t="shared" si="83"/>
        <v>-13.59084779426035</v>
      </c>
    </row>
    <row r="242" spans="1:16" ht="35.25" customHeight="1">
      <c r="A242" s="5" t="s">
        <v>6</v>
      </c>
      <c r="B242" s="7">
        <v>0</v>
      </c>
      <c r="C242" s="7">
        <v>1.33069114</v>
      </c>
      <c r="D242" s="4" t="e">
        <f t="shared" si="84"/>
        <v>#DIV/0!</v>
      </c>
      <c r="E242" s="7">
        <v>0.31978467</v>
      </c>
      <c r="F242" s="4">
        <f t="shared" si="79"/>
        <v>-75.9685279034773</v>
      </c>
      <c r="G242" s="7">
        <v>0</v>
      </c>
      <c r="H242" s="4">
        <f t="shared" si="79"/>
        <v>-100</v>
      </c>
      <c r="I242" s="7">
        <v>0</v>
      </c>
      <c r="J242" s="4" t="e">
        <f t="shared" si="80"/>
        <v>#DIV/0!</v>
      </c>
      <c r="K242" s="7">
        <v>0</v>
      </c>
      <c r="L242" s="4" t="e">
        <f t="shared" si="81"/>
        <v>#DIV/0!</v>
      </c>
      <c r="M242" s="7">
        <v>0</v>
      </c>
      <c r="N242" s="4" t="e">
        <f t="shared" si="82"/>
        <v>#DIV/0!</v>
      </c>
      <c r="O242" s="7">
        <v>0</v>
      </c>
      <c r="P242" s="4" t="e">
        <f t="shared" si="83"/>
        <v>#DIV/0!</v>
      </c>
    </row>
    <row r="243" spans="1:16" ht="35.25" customHeight="1">
      <c r="A243" s="5" t="s">
        <v>7</v>
      </c>
      <c r="B243" s="7">
        <v>5113.7147320700005</v>
      </c>
      <c r="C243" s="7">
        <v>6463.63143596</v>
      </c>
      <c r="D243" s="4">
        <f t="shared" si="84"/>
        <v>26.397966539356833</v>
      </c>
      <c r="E243" s="7">
        <v>6312.042274920001</v>
      </c>
      <c r="F243" s="4">
        <f t="shared" si="79"/>
        <v>-2.345263069868787</v>
      </c>
      <c r="G243" s="7">
        <v>7401.08742247</v>
      </c>
      <c r="H243" s="4">
        <f t="shared" si="79"/>
        <v>17.25345142058324</v>
      </c>
      <c r="I243" s="7">
        <v>7958.973838929999</v>
      </c>
      <c r="J243" s="4">
        <f t="shared" si="80"/>
        <v>7.537897941405657</v>
      </c>
      <c r="K243" s="7">
        <v>10534.59562275</v>
      </c>
      <c r="L243" s="4">
        <f t="shared" si="81"/>
        <v>32.36122942409703</v>
      </c>
      <c r="M243" s="7">
        <v>10976.35431897</v>
      </c>
      <c r="N243" s="4">
        <f t="shared" si="82"/>
        <v>4.1934091448750035</v>
      </c>
      <c r="O243" s="7">
        <v>10435.53110209</v>
      </c>
      <c r="P243" s="4">
        <f t="shared" si="83"/>
        <v>-4.927166171606863</v>
      </c>
    </row>
    <row r="244" spans="1:16" ht="35.25" customHeight="1">
      <c r="A244" s="5" t="s">
        <v>8</v>
      </c>
      <c r="B244" s="7">
        <v>598.41169634</v>
      </c>
      <c r="C244" s="7">
        <v>235.15055420000002</v>
      </c>
      <c r="D244" s="4">
        <f t="shared" si="84"/>
        <v>-60.7042182433556</v>
      </c>
      <c r="E244" s="7">
        <v>79.69865005999999</v>
      </c>
      <c r="F244" s="4">
        <f t="shared" si="79"/>
        <v>-66.1073943324774</v>
      </c>
      <c r="G244" s="7">
        <v>221.43659503000003</v>
      </c>
      <c r="H244" s="4">
        <f t="shared" si="79"/>
        <v>177.84234094717374</v>
      </c>
      <c r="I244" s="7">
        <v>505.81831998</v>
      </c>
      <c r="J244" s="4">
        <f t="shared" si="80"/>
        <v>128.42580284052517</v>
      </c>
      <c r="K244" s="7">
        <v>621.3234601299998</v>
      </c>
      <c r="L244" s="4">
        <f t="shared" si="81"/>
        <v>22.83530184406268</v>
      </c>
      <c r="M244" s="7">
        <v>1050.65527544</v>
      </c>
      <c r="N244" s="4">
        <f t="shared" si="82"/>
        <v>69.09956614549382</v>
      </c>
      <c r="O244" s="7">
        <v>1058.64723881</v>
      </c>
      <c r="P244" s="4">
        <f t="shared" si="83"/>
        <v>0.7606646591721721</v>
      </c>
    </row>
    <row r="245" spans="1:16" ht="35.25" customHeight="1">
      <c r="A245" s="5" t="s">
        <v>9</v>
      </c>
      <c r="B245" s="7">
        <v>0</v>
      </c>
      <c r="C245" s="7">
        <v>0</v>
      </c>
      <c r="D245" s="4" t="e">
        <f t="shared" si="84"/>
        <v>#DIV/0!</v>
      </c>
      <c r="E245" s="7">
        <v>0</v>
      </c>
      <c r="F245" s="4" t="e">
        <f t="shared" si="79"/>
        <v>#DIV/0!</v>
      </c>
      <c r="G245" s="7">
        <v>0</v>
      </c>
      <c r="H245" s="4" t="e">
        <f t="shared" si="79"/>
        <v>#DIV/0!</v>
      </c>
      <c r="I245" s="7">
        <v>0</v>
      </c>
      <c r="J245" s="4" t="e">
        <f t="shared" si="80"/>
        <v>#DIV/0!</v>
      </c>
      <c r="K245" s="7">
        <v>0</v>
      </c>
      <c r="L245" s="4" t="e">
        <f t="shared" si="81"/>
        <v>#DIV/0!</v>
      </c>
      <c r="M245" s="7">
        <v>0</v>
      </c>
      <c r="N245" s="4" t="e">
        <f t="shared" si="82"/>
        <v>#DIV/0!</v>
      </c>
      <c r="O245" s="7">
        <v>0</v>
      </c>
      <c r="P245" s="4" t="e">
        <f t="shared" si="83"/>
        <v>#DIV/0!</v>
      </c>
    </row>
    <row r="246" spans="1:16" ht="35.25" customHeight="1">
      <c r="A246" s="5" t="s">
        <v>10</v>
      </c>
      <c r="B246" s="7">
        <v>80.88494735999998</v>
      </c>
      <c r="C246" s="7">
        <v>82.59108064</v>
      </c>
      <c r="D246" s="4">
        <f t="shared" si="84"/>
        <v>2.1093334862498176</v>
      </c>
      <c r="E246" s="7">
        <v>76.59074382</v>
      </c>
      <c r="F246" s="4">
        <f t="shared" si="79"/>
        <v>-7.265114796299148</v>
      </c>
      <c r="G246" s="7">
        <v>83.42364769</v>
      </c>
      <c r="H246" s="4">
        <f t="shared" si="79"/>
        <v>8.92131807213985</v>
      </c>
      <c r="I246" s="7">
        <v>92.92010418</v>
      </c>
      <c r="J246" s="4">
        <f t="shared" si="80"/>
        <v>11.383410762963248</v>
      </c>
      <c r="K246" s="7">
        <v>124.68880195999998</v>
      </c>
      <c r="L246" s="4">
        <f t="shared" si="81"/>
        <v>34.1892619044629</v>
      </c>
      <c r="M246" s="7">
        <v>157.83231619999998</v>
      </c>
      <c r="N246" s="4">
        <f t="shared" si="82"/>
        <v>26.58098700044644</v>
      </c>
      <c r="O246" s="7">
        <v>167.78062756000003</v>
      </c>
      <c r="P246" s="4">
        <f t="shared" si="83"/>
        <v>6.30308899946312</v>
      </c>
    </row>
    <row r="247" spans="1:16" ht="35.25" customHeight="1">
      <c r="A247" s="5" t="s">
        <v>11</v>
      </c>
      <c r="B247" s="7">
        <v>3.8268199999999997</v>
      </c>
      <c r="C247" s="7">
        <v>3.61230932</v>
      </c>
      <c r="D247" s="4">
        <f t="shared" si="84"/>
        <v>-5.605455182109418</v>
      </c>
      <c r="E247" s="7">
        <v>3.0182005000000003</v>
      </c>
      <c r="F247" s="4">
        <f t="shared" si="79"/>
        <v>-16.446787009923053</v>
      </c>
      <c r="G247" s="7">
        <v>3.58493021</v>
      </c>
      <c r="H247" s="4">
        <f t="shared" si="79"/>
        <v>18.77707296118994</v>
      </c>
      <c r="I247" s="7">
        <v>4.03735359</v>
      </c>
      <c r="J247" s="4">
        <f t="shared" si="80"/>
        <v>12.620144702900657</v>
      </c>
      <c r="K247" s="7">
        <v>4.311298420000001</v>
      </c>
      <c r="L247" s="4">
        <f t="shared" si="81"/>
        <v>6.785257320006011</v>
      </c>
      <c r="M247" s="7">
        <v>4.76469271</v>
      </c>
      <c r="N247" s="4">
        <f t="shared" si="82"/>
        <v>10.516420944018051</v>
      </c>
      <c r="O247" s="7">
        <v>5.0198285899999995</v>
      </c>
      <c r="P247" s="4">
        <f t="shared" si="83"/>
        <v>5.354718457803739</v>
      </c>
    </row>
    <row r="248" spans="1:16" ht="35.25" customHeight="1">
      <c r="A248" s="8" t="s">
        <v>3</v>
      </c>
      <c r="B248" s="7">
        <f>SUM(B240:B247)</f>
        <v>20807.65210662</v>
      </c>
      <c r="C248" s="7">
        <f>SUM(C240:C247)</f>
        <v>26382.604448129998</v>
      </c>
      <c r="D248" s="4">
        <f t="shared" si="84"/>
        <v>26.792798692248006</v>
      </c>
      <c r="E248" s="7">
        <f>SUM(E240:E247)</f>
        <v>26148.543712010003</v>
      </c>
      <c r="F248" s="4">
        <f t="shared" si="79"/>
        <v>-0.8871782790822412</v>
      </c>
      <c r="G248" s="7">
        <f>SUM(G240:G247)</f>
        <v>28909.760143920004</v>
      </c>
      <c r="H248" s="4">
        <f t="shared" si="79"/>
        <v>10.55973312441785</v>
      </c>
      <c r="I248" s="7">
        <f>SUM(I240:I247)</f>
        <v>33989.14907452999</v>
      </c>
      <c r="J248" s="4">
        <f t="shared" si="80"/>
        <v>17.56980654742038</v>
      </c>
      <c r="K248" s="7">
        <f>SUM(K240:K247)</f>
        <v>39667.36493415</v>
      </c>
      <c r="L248" s="4">
        <f t="shared" si="81"/>
        <v>16.70596650468964</v>
      </c>
      <c r="M248" s="7">
        <f>SUM(M240:M247)</f>
        <v>44135.110242120005</v>
      </c>
      <c r="N248" s="4">
        <f t="shared" si="82"/>
        <v>11.263025198136322</v>
      </c>
      <c r="O248" s="7">
        <f>SUM(O240:O247)</f>
        <v>39471.91332692</v>
      </c>
      <c r="P248" s="4">
        <f t="shared" si="83"/>
        <v>-10.565730751816988</v>
      </c>
    </row>
    <row r="249" ht="35.25" customHeight="1">
      <c r="A249" s="1"/>
    </row>
    <row r="250" ht="35.25" customHeight="1">
      <c r="A250" s="1"/>
    </row>
    <row r="251" ht="35.25" customHeight="1">
      <c r="A251" s="1"/>
    </row>
    <row r="252" ht="35.25" customHeight="1">
      <c r="A252" s="1"/>
    </row>
    <row r="253" ht="35.25" customHeight="1">
      <c r="A253" s="1"/>
    </row>
    <row r="254" spans="1:16" ht="35.25" customHeight="1">
      <c r="A254" s="241" t="s">
        <v>68</v>
      </c>
      <c r="B254" s="241"/>
      <c r="C254" s="241"/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241"/>
      <c r="O254" s="241"/>
      <c r="P254" s="241"/>
    </row>
    <row r="255" spans="1:16" ht="35.25" customHeight="1">
      <c r="A255" s="241" t="s">
        <v>329</v>
      </c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</row>
    <row r="256" spans="1:16" ht="35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35.25" customHeight="1">
      <c r="A257" s="1"/>
      <c r="F257" s="1" t="s">
        <v>61</v>
      </c>
      <c r="G257" s="1"/>
      <c r="H257" s="1"/>
      <c r="J257" s="1" t="s">
        <v>61</v>
      </c>
      <c r="L257" s="1" t="s">
        <v>61</v>
      </c>
      <c r="M257" s="1"/>
      <c r="N257" s="1"/>
      <c r="P257" s="1" t="s">
        <v>0</v>
      </c>
    </row>
    <row r="258" spans="1:16" ht="35.25" customHeight="1">
      <c r="A258" s="3" t="s">
        <v>1</v>
      </c>
      <c r="B258" s="3">
        <v>2550</v>
      </c>
      <c r="C258" s="3">
        <v>2551</v>
      </c>
      <c r="D258" s="4" t="s">
        <v>2</v>
      </c>
      <c r="E258" s="3">
        <v>2552</v>
      </c>
      <c r="F258" s="4" t="s">
        <v>2</v>
      </c>
      <c r="G258" s="3">
        <v>2553</v>
      </c>
      <c r="H258" s="4" t="s">
        <v>2</v>
      </c>
      <c r="I258" s="3">
        <v>2554</v>
      </c>
      <c r="J258" s="4" t="s">
        <v>2</v>
      </c>
      <c r="K258" s="3">
        <v>2555</v>
      </c>
      <c r="L258" s="4" t="s">
        <v>2</v>
      </c>
      <c r="M258" s="3">
        <v>2556</v>
      </c>
      <c r="N258" s="4" t="s">
        <v>2</v>
      </c>
      <c r="O258" s="3">
        <v>2557</v>
      </c>
      <c r="P258" s="4" t="s">
        <v>2</v>
      </c>
    </row>
    <row r="259" spans="1:16" ht="35.25" customHeight="1">
      <c r="A259" s="5" t="s">
        <v>4</v>
      </c>
      <c r="B259" s="22">
        <f aca="true" t="shared" si="85" ref="B259:C263">B33+B49+B66+B88+B105+B123+B139+B154+B172+B189+B206+B224+B240</f>
        <v>22694.761861709998</v>
      </c>
      <c r="C259" s="22">
        <f t="shared" si="85"/>
        <v>24705.791751023004</v>
      </c>
      <c r="D259" s="4">
        <f>(C259-B259)/B259*100</f>
        <v>8.86120727578976</v>
      </c>
      <c r="E259" s="22">
        <f>E33+E49+E66+E88+E105+E123+E139+E154+E172+E189+E206+E224+E240</f>
        <v>24230.973196192997</v>
      </c>
      <c r="F259" s="4">
        <f aca="true" t="shared" si="86" ref="F259:H267">(E259-C259)/C259*100</f>
        <v>-1.9218916746934256</v>
      </c>
      <c r="G259" s="22">
        <f>G33+G49+G66+G88+G105+G123+G139+G154+G172+G189+G206+G224+G240</f>
        <v>25523.944836474002</v>
      </c>
      <c r="H259" s="4">
        <f t="shared" si="86"/>
        <v>5.336028519416411</v>
      </c>
      <c r="I259" s="22">
        <f>I33+I49+I66+I88+I105+I123+I139+I154+I172+I189+I206+I224+I240</f>
        <v>29740.11747622</v>
      </c>
      <c r="J259" s="4">
        <f aca="true" t="shared" si="87" ref="J259:J267">(I259-G259)/G259*100</f>
        <v>16.518499263174395</v>
      </c>
      <c r="K259" s="22">
        <f>K33+K49+K66+K88+K105+K123+K139+K154+K172+K189+K206+K224+K240</f>
        <v>34428.33685198</v>
      </c>
      <c r="L259" s="4">
        <f aca="true" t="shared" si="88" ref="L259:L267">(K259-I259)/I259*100</f>
        <v>15.763957151509805</v>
      </c>
      <c r="M259" s="93">
        <f>M33+M49+M66+M88+M105+M123+M139+M154+M172+M189+M206+M224+M240</f>
        <v>39215.617573315</v>
      </c>
      <c r="N259" s="93">
        <f aca="true" t="shared" si="89" ref="N259:N267">(M259-K259)/K259*100</f>
        <v>13.90505949188679</v>
      </c>
      <c r="O259" s="22">
        <f>O33+O49+O66+O88+O105+O123+O139+O154+O172+O189+O206+O224+O240</f>
        <v>36074.731006760005</v>
      </c>
      <c r="P259" s="4">
        <f aca="true" t="shared" si="90" ref="P259:P267">(O259-M259)/M259*100</f>
        <v>-8.009274776007281</v>
      </c>
    </row>
    <row r="260" spans="1:16" ht="35.25" customHeight="1">
      <c r="A260" s="5" t="s">
        <v>5</v>
      </c>
      <c r="B260" s="22">
        <f t="shared" si="85"/>
        <v>58113.09769162</v>
      </c>
      <c r="C260" s="22">
        <f t="shared" si="85"/>
        <v>74405.14580612999</v>
      </c>
      <c r="D260" s="4">
        <f aca="true" t="shared" si="91" ref="D260:D267">(C260-B260)/B260*100</f>
        <v>28.035070856082296</v>
      </c>
      <c r="E260" s="22">
        <f>E34+E50+E67+E89+E106+E124+E140+E155+E173+E190+E207+E225+E241</f>
        <v>57486.08261898199</v>
      </c>
      <c r="F260" s="4">
        <f t="shared" si="86"/>
        <v>-22.739103598066055</v>
      </c>
      <c r="G260" s="22">
        <f>G34+G50+G67+G89+G106+G124+G140+G155+G173+G190+G207+G225+G241</f>
        <v>69672.73864853</v>
      </c>
      <c r="H260" s="4">
        <f t="shared" si="86"/>
        <v>21.19931551141032</v>
      </c>
      <c r="I260" s="22">
        <f>I34+I50+I67+I89+I106+I124+I140+I155+I173+I190+I207+I225+I241</f>
        <v>93585.40720461</v>
      </c>
      <c r="J260" s="4">
        <f t="shared" si="87"/>
        <v>34.321413252763726</v>
      </c>
      <c r="K260" s="22">
        <f>K34+K50+K67+K89+K106+K124+K140+K155+K173+K190+K207+K225+K241</f>
        <v>96013.73016049</v>
      </c>
      <c r="L260" s="4">
        <f t="shared" si="88"/>
        <v>2.594766671871013</v>
      </c>
      <c r="M260" s="93">
        <f>M34+M50+M67+M89+M106+M124+M140+M155+M173+M190+M207+M225+M241</f>
        <v>114408.90203166999</v>
      </c>
      <c r="N260" s="93">
        <f t="shared" si="89"/>
        <v>19.15889721233815</v>
      </c>
      <c r="O260" s="22">
        <f>O34+O50+O67+O89+O106+O124+O140+O155+O173+O190+O207+O225+O241</f>
        <v>104592.12614621</v>
      </c>
      <c r="P260" s="4">
        <f t="shared" si="90"/>
        <v>-8.5804301161308</v>
      </c>
    </row>
    <row r="261" spans="1:16" ht="35.25" customHeight="1">
      <c r="A261" s="5" t="s">
        <v>6</v>
      </c>
      <c r="B261" s="22">
        <f t="shared" si="85"/>
        <v>0.7517106000000002</v>
      </c>
      <c r="C261" s="22">
        <f t="shared" si="85"/>
        <v>3.4261642219999997</v>
      </c>
      <c r="D261" s="4">
        <f t="shared" si="91"/>
        <v>355.78234788760443</v>
      </c>
      <c r="E261" s="22">
        <f>E35+E51+E68+E90+E107+E125+E141+E156+E174+E191+E208+E226+E242</f>
        <v>1.3247050400000002</v>
      </c>
      <c r="F261" s="4">
        <f t="shared" si="86"/>
        <v>-61.335623333702515</v>
      </c>
      <c r="G261" s="22">
        <f>G35+G51+G68+G90+G107+G125+G141+G156+G174+G191+G208+G226+G242</f>
        <v>0.23403971</v>
      </c>
      <c r="H261" s="4">
        <f t="shared" si="86"/>
        <v>-82.33269271776908</v>
      </c>
      <c r="I261" s="22">
        <f>I35+I51+I68+I90+I107+I125+I141+I156+I174+I191+I208+I226+I242</f>
        <v>0.9721701</v>
      </c>
      <c r="J261" s="4">
        <f t="shared" si="87"/>
        <v>315.386816194568</v>
      </c>
      <c r="K261" s="22">
        <f>K35+K51+K68+K90+K107+K125+K141+K156+K174+K191+K208+K226+K242</f>
        <v>0</v>
      </c>
      <c r="L261" s="4">
        <f t="shared" si="88"/>
        <v>-100</v>
      </c>
      <c r="M261" s="93">
        <f>M35+M51+M68+M90+M107+M125+M141+M156+M174+M191+M208+M226+M242</f>
        <v>0</v>
      </c>
      <c r="N261" s="93" t="e">
        <f t="shared" si="89"/>
        <v>#DIV/0!</v>
      </c>
      <c r="O261" s="22">
        <f>O35+O51+O68+O90+O107+O125+O141+O156+O174+O191+O208+O226+O242</f>
        <v>0</v>
      </c>
      <c r="P261" s="4" t="e">
        <f t="shared" si="90"/>
        <v>#DIV/0!</v>
      </c>
    </row>
    <row r="262" spans="1:16" ht="35.25" customHeight="1">
      <c r="A262" s="5" t="s">
        <v>7</v>
      </c>
      <c r="B262" s="22">
        <f t="shared" si="85"/>
        <v>120649.77682653001</v>
      </c>
      <c r="C262" s="22">
        <f t="shared" si="85"/>
        <v>158762.21910330304</v>
      </c>
      <c r="D262" s="4">
        <f t="shared" si="91"/>
        <v>31.589318504559706</v>
      </c>
      <c r="E262" s="22">
        <f>E36+E52+E69+E91+E108+E126+E142+E157+E175+E192+E209+E227+E243</f>
        <v>108057.76857780002</v>
      </c>
      <c r="F262" s="4">
        <f t="shared" si="86"/>
        <v>-31.93735311328117</v>
      </c>
      <c r="G262" s="22">
        <f>G36+G52+G69+G91+G108+G126+G142+G157+G175+G192+G209+G227+G243</f>
        <v>136633.798230487</v>
      </c>
      <c r="H262" s="4">
        <f t="shared" si="86"/>
        <v>26.445141361689945</v>
      </c>
      <c r="I262" s="22">
        <f>I36+I52+I69+I91+I108+I126+I142+I157+I175+I192+I209+I227+I243</f>
        <v>163342.14752266003</v>
      </c>
      <c r="J262" s="4">
        <f t="shared" si="87"/>
        <v>19.547395767421186</v>
      </c>
      <c r="K262" s="22">
        <f>K36+K52+K69+K91+K108+K126+K142+K157+K175+K192+K209+K227+K243</f>
        <v>202370.49257597</v>
      </c>
      <c r="L262" s="4">
        <f t="shared" si="88"/>
        <v>23.89361572945873</v>
      </c>
      <c r="M262" s="93">
        <f>M36+M52+M69+M91+M108+M126+M142+M157+M175+M192+M209+M227+M243</f>
        <v>205024.64436325</v>
      </c>
      <c r="N262" s="93">
        <f t="shared" si="89"/>
        <v>1.311531020899017</v>
      </c>
      <c r="O262" s="22">
        <f>O36+O52+O69+O91+O108+O126+O142+O157+O175+O192+O209+O227+O243</f>
        <v>200777.89980527002</v>
      </c>
      <c r="P262" s="4">
        <f t="shared" si="90"/>
        <v>-2.0713337029161543</v>
      </c>
    </row>
    <row r="263" spans="1:16" ht="35.25" customHeight="1">
      <c r="A263" s="5" t="s">
        <v>8</v>
      </c>
      <c r="B263" s="22">
        <f t="shared" si="85"/>
        <v>2876.24402895</v>
      </c>
      <c r="C263" s="22">
        <f t="shared" si="85"/>
        <v>1709.2343620599997</v>
      </c>
      <c r="D263" s="4">
        <f t="shared" si="91"/>
        <v>-40.57408394919913</v>
      </c>
      <c r="E263" s="22">
        <f>E37+E53+E70+E92+E109+E127+E143+E158+E176+E193+E210+E228+E244</f>
        <v>594.9274765099999</v>
      </c>
      <c r="F263" s="4">
        <f t="shared" si="86"/>
        <v>-65.19333511450222</v>
      </c>
      <c r="G263" s="22">
        <f>G37+G53+G70+G92+G109+G127+G143+G158+G176+G193+G210+G228+G244</f>
        <v>1490.35812841</v>
      </c>
      <c r="H263" s="4">
        <f t="shared" si="86"/>
        <v>150.51089204230917</v>
      </c>
      <c r="I263" s="22">
        <f>I37+I53+I70+I92+I109+I127+I143+I158+I176+I193+I210+I228+I244</f>
        <v>3317.20430261</v>
      </c>
      <c r="J263" s="4">
        <f t="shared" si="87"/>
        <v>122.57766367530634</v>
      </c>
      <c r="K263" s="22">
        <f>K37+K53+K70+K92+K109+K127+K143+K158+K176+K193+K210+K228+K244</f>
        <v>4460.125288233</v>
      </c>
      <c r="L263" s="4">
        <f t="shared" si="88"/>
        <v>34.454344121154726</v>
      </c>
      <c r="M263" s="93">
        <f>M37+M53+M70+M92+M109+M127+M143+M158+M176+M193+M210+M228+M244</f>
        <v>5760.13690232</v>
      </c>
      <c r="N263" s="93">
        <f t="shared" si="89"/>
        <v>29.14742367253175</v>
      </c>
      <c r="O263" s="22">
        <f>O37+O53+O70+O92+O109+O127+O143+O158+O176+O193+O210+O228+O244</f>
        <v>6400.38926729</v>
      </c>
      <c r="P263" s="4">
        <f t="shared" si="90"/>
        <v>11.115228263274894</v>
      </c>
    </row>
    <row r="264" spans="1:16" ht="35.25" customHeight="1">
      <c r="A264" s="5" t="s">
        <v>9</v>
      </c>
      <c r="B264" s="7">
        <v>0</v>
      </c>
      <c r="C264" s="7">
        <v>0</v>
      </c>
      <c r="D264" s="4" t="e">
        <f t="shared" si="91"/>
        <v>#DIV/0!</v>
      </c>
      <c r="E264" s="7">
        <v>0</v>
      </c>
      <c r="F264" s="4" t="e">
        <f t="shared" si="86"/>
        <v>#DIV/0!</v>
      </c>
      <c r="G264" s="7">
        <v>0</v>
      </c>
      <c r="H264" s="4" t="e">
        <f t="shared" si="86"/>
        <v>#DIV/0!</v>
      </c>
      <c r="I264" s="7">
        <v>0</v>
      </c>
      <c r="J264" s="4" t="e">
        <f t="shared" si="87"/>
        <v>#DIV/0!</v>
      </c>
      <c r="K264" s="7">
        <v>0</v>
      </c>
      <c r="L264" s="4" t="e">
        <f t="shared" si="88"/>
        <v>#DIV/0!</v>
      </c>
      <c r="M264" s="4">
        <v>0</v>
      </c>
      <c r="N264" s="93" t="e">
        <f t="shared" si="89"/>
        <v>#DIV/0!</v>
      </c>
      <c r="O264" s="7">
        <v>0</v>
      </c>
      <c r="P264" s="4" t="e">
        <f t="shared" si="90"/>
        <v>#DIV/0!</v>
      </c>
    </row>
    <row r="265" spans="1:16" ht="35.25" customHeight="1">
      <c r="A265" s="5" t="s">
        <v>10</v>
      </c>
      <c r="B265" s="22">
        <f>B39+B55+B72+B94+B111+B129+B145+B160+B178+B195+B212+B230+B246</f>
        <v>697.55971114</v>
      </c>
      <c r="C265" s="22">
        <f>C39+C55+C72+C94+C111+C129+C145+C160+C178+C195+C212+C230+C246</f>
        <v>743.05624919</v>
      </c>
      <c r="D265" s="4">
        <f t="shared" si="91"/>
        <v>6.522242802074457</v>
      </c>
      <c r="E265" s="22">
        <f>E39+E55+E72+E94+E111+E129+E145+E160+E178+E195+E212+E230+E246</f>
        <v>671.7753779079999</v>
      </c>
      <c r="F265" s="4">
        <f t="shared" si="86"/>
        <v>-9.592930731650917</v>
      </c>
      <c r="G265" s="22">
        <f>G39+G55+G72+G94+G111+G129+G145+G160+G178+G195+G212+G230+G246</f>
        <v>789.0336801999999</v>
      </c>
      <c r="H265" s="4">
        <f t="shared" si="86"/>
        <v>17.45498661429932</v>
      </c>
      <c r="I265" s="22">
        <f>I39+I55+I72+I94+I111+I129+I145+I160+I178+I195+I212+I230+I246</f>
        <v>889.0495603999999</v>
      </c>
      <c r="J265" s="4">
        <f t="shared" si="87"/>
        <v>12.675742837067297</v>
      </c>
      <c r="K265" s="22">
        <f>K39+K55+K72+K94+K111+K129+K145+K160+K178+K195+K212+K230+K246</f>
        <v>1063.8166461299998</v>
      </c>
      <c r="L265" s="4">
        <f t="shared" si="88"/>
        <v>19.657743900280305</v>
      </c>
      <c r="M265" s="93">
        <f>M39+M55+M72+M94+M111+M129+M145+M160+M178+M195+M212+M230+M246</f>
        <v>1253.7327667099999</v>
      </c>
      <c r="N265" s="93">
        <f t="shared" si="89"/>
        <v>17.85233585795875</v>
      </c>
      <c r="O265" s="22">
        <f>O39+O55+O72+O94+O111+O129+O145+O160+O178+O195+O212+O230+O246</f>
        <v>1248.59836628</v>
      </c>
      <c r="P265" s="4">
        <f t="shared" si="90"/>
        <v>-0.40952909314745134</v>
      </c>
    </row>
    <row r="266" spans="1:16" ht="35.25" customHeight="1">
      <c r="A266" s="5" t="s">
        <v>11</v>
      </c>
      <c r="B266" s="22">
        <f>B40+B56+B73+B95+B112+B130+B146+B161+B179+B196+B213+B231+B247</f>
        <v>32.98276574</v>
      </c>
      <c r="C266" s="22">
        <f>C40+C56+C73+C95+C112+C130+C146+C161+C179+C196+C213+C231+C247</f>
        <v>33.84225793</v>
      </c>
      <c r="D266" s="4">
        <f t="shared" si="91"/>
        <v>2.6058827109142384</v>
      </c>
      <c r="E266" s="22">
        <f>E40+E56+E73+E95+E112+E130+E146+E161+E179+E196+E213+E231+E247</f>
        <v>30.934271290000005</v>
      </c>
      <c r="F266" s="4">
        <f t="shared" si="86"/>
        <v>-8.592767793493373</v>
      </c>
      <c r="G266" s="22">
        <f>G40+G56+G73+G95+G112+G130+G146+G161+G179+G196+G213+G231+G247</f>
        <v>32.6892235</v>
      </c>
      <c r="H266" s="4">
        <f t="shared" si="86"/>
        <v>5.673164864779951</v>
      </c>
      <c r="I266" s="22">
        <f>I40+I56+I73+I95+I112+I130+I146+I161+I179+I196+I213+I231+I247</f>
        <v>34.94964503</v>
      </c>
      <c r="J266" s="4">
        <f t="shared" si="87"/>
        <v>6.914882912406904</v>
      </c>
      <c r="K266" s="22">
        <f>K40+K56+K73+K95+K112+K130+K146+K161+K179+K196+K213+K231+K247</f>
        <v>37.70445966</v>
      </c>
      <c r="L266" s="4">
        <f t="shared" si="88"/>
        <v>7.882239226279199</v>
      </c>
      <c r="M266" s="93">
        <f>M40+M56+M73+M95+M112+M130+M146+M161+M179+M196+M213+M231+M247</f>
        <v>41.96833736000001</v>
      </c>
      <c r="N266" s="93">
        <f t="shared" si="89"/>
        <v>11.308682682233163</v>
      </c>
      <c r="O266" s="22">
        <f>O40+O56+O73+O95+O112+O130+O146+O161+O179+O196+O213+O231+O247</f>
        <v>45.73583836</v>
      </c>
      <c r="P266" s="4">
        <f t="shared" si="90"/>
        <v>8.977007994581168</v>
      </c>
    </row>
    <row r="267" spans="1:16" ht="35.25" customHeight="1">
      <c r="A267" s="8" t="s">
        <v>3</v>
      </c>
      <c r="B267" s="7">
        <f>SUM(B259:B266)</f>
        <v>205065.17459629</v>
      </c>
      <c r="C267" s="7">
        <f>SUM(C259:C266)</f>
        <v>260362.71569385804</v>
      </c>
      <c r="D267" s="4">
        <f t="shared" si="91"/>
        <v>26.965837181487224</v>
      </c>
      <c r="E267" s="7">
        <f>SUM(E259:E266)</f>
        <v>191073.78622372297</v>
      </c>
      <c r="F267" s="4">
        <f t="shared" si="86"/>
        <v>-26.61246226652782</v>
      </c>
      <c r="G267" s="7">
        <f>SUM(G259:G266)</f>
        <v>234142.796787311</v>
      </c>
      <c r="H267" s="4">
        <f t="shared" si="86"/>
        <v>22.54051244536481</v>
      </c>
      <c r="I267" s="7">
        <f>SUM(I259:I266)</f>
        <v>290909.84788163006</v>
      </c>
      <c r="J267" s="4">
        <f t="shared" si="87"/>
        <v>24.244628437527684</v>
      </c>
      <c r="K267" s="7">
        <f>SUM(K259:K266)</f>
        <v>338374.20598246297</v>
      </c>
      <c r="L267" s="4">
        <f t="shared" si="88"/>
        <v>16.315830641850923</v>
      </c>
      <c r="M267" s="4">
        <f>SUM(M259:M266)</f>
        <v>365705.00197462505</v>
      </c>
      <c r="N267" s="93">
        <f t="shared" si="89"/>
        <v>8.077092020890788</v>
      </c>
      <c r="O267" s="7">
        <f>SUM(O259:O266)</f>
        <v>349139.48043017</v>
      </c>
      <c r="P267" s="4">
        <f t="shared" si="90"/>
        <v>-4.529749786032308</v>
      </c>
    </row>
  </sheetData>
  <sheetProtection/>
  <mergeCells count="30">
    <mergeCell ref="A134:P134"/>
    <mergeCell ref="A236:P236"/>
    <mergeCell ref="A149:P149"/>
    <mergeCell ref="A150:P150"/>
    <mergeCell ref="A235:P235"/>
    <mergeCell ref="A135:P135"/>
    <mergeCell ref="A219:P219"/>
    <mergeCell ref="A202:P202"/>
    <mergeCell ref="A119:P119"/>
    <mergeCell ref="A118:P118"/>
    <mergeCell ref="A44:P44"/>
    <mergeCell ref="A45:P45"/>
    <mergeCell ref="A83:P83"/>
    <mergeCell ref="A84:P84"/>
    <mergeCell ref="A61:P61"/>
    <mergeCell ref="A62:P62"/>
    <mergeCell ref="A1:P1"/>
    <mergeCell ref="A2:P2"/>
    <mergeCell ref="A28:P28"/>
    <mergeCell ref="A29:P29"/>
    <mergeCell ref="A100:P100"/>
    <mergeCell ref="A101:P101"/>
    <mergeCell ref="A255:P255"/>
    <mergeCell ref="A167:P167"/>
    <mergeCell ref="A168:P168"/>
    <mergeCell ref="A184:P184"/>
    <mergeCell ref="A185:P185"/>
    <mergeCell ref="A201:P201"/>
    <mergeCell ref="A220:P220"/>
    <mergeCell ref="A254:P254"/>
  </mergeCells>
  <printOptions horizontalCentered="1"/>
  <pageMargins left="0.27" right="0" top="0.37" bottom="0.1968503937007874" header="0.3" footer="0.15748031496062992"/>
  <pageSetup horizontalDpi="600" verticalDpi="6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7"/>
  <sheetViews>
    <sheetView zoomScale="75" zoomScaleNormal="75" zoomScalePageLayoutView="0" workbookViewId="0" topLeftCell="A1">
      <selection activeCell="A1" sqref="A1:P1"/>
    </sheetView>
  </sheetViews>
  <sheetFormatPr defaultColWidth="9.140625" defaultRowHeight="36" customHeight="1"/>
  <cols>
    <col min="1" max="1" width="38.8515625" style="2" customWidth="1"/>
    <col min="2" max="16" width="16.28125" style="2" customWidth="1"/>
    <col min="17" max="16384" width="9.140625" style="2" customWidth="1"/>
  </cols>
  <sheetData>
    <row r="1" spans="1:16" ht="34.5" customHeight="1">
      <c r="A1" s="241" t="s">
        <v>109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34.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4.5" customHeight="1">
      <c r="A4" s="1"/>
      <c r="B4" s="1"/>
      <c r="C4" s="1"/>
      <c r="D4" s="1"/>
      <c r="E4" s="1"/>
      <c r="F4" s="1" t="s">
        <v>61</v>
      </c>
      <c r="G4" s="1"/>
      <c r="H4" s="1"/>
      <c r="I4" s="1"/>
      <c r="J4" s="1" t="s">
        <v>61</v>
      </c>
      <c r="K4" s="1"/>
      <c r="L4" s="1" t="s">
        <v>61</v>
      </c>
      <c r="M4" s="1"/>
      <c r="N4" s="1"/>
      <c r="O4" s="1"/>
      <c r="P4" s="1" t="s">
        <v>0</v>
      </c>
    </row>
    <row r="5" spans="1:16" ht="34.5" customHeight="1">
      <c r="A5" s="3" t="s">
        <v>60</v>
      </c>
      <c r="B5" s="8">
        <v>2549</v>
      </c>
      <c r="C5" s="8">
        <v>2550</v>
      </c>
      <c r="D5" s="3" t="s">
        <v>2</v>
      </c>
      <c r="E5" s="8">
        <v>2552</v>
      </c>
      <c r="F5" s="3" t="s">
        <v>2</v>
      </c>
      <c r="G5" s="3">
        <v>2553</v>
      </c>
      <c r="H5" s="3" t="s">
        <v>2</v>
      </c>
      <c r="I5" s="8">
        <v>2554</v>
      </c>
      <c r="J5" s="3" t="s">
        <v>2</v>
      </c>
      <c r="K5" s="8">
        <v>2555</v>
      </c>
      <c r="L5" s="3" t="s">
        <v>2</v>
      </c>
      <c r="M5" s="8">
        <v>2556</v>
      </c>
      <c r="N5" s="3" t="s">
        <v>2</v>
      </c>
      <c r="O5" s="8">
        <v>2557</v>
      </c>
      <c r="P5" s="3" t="s">
        <v>2</v>
      </c>
    </row>
    <row r="6" spans="1:16" ht="34.5" customHeight="1">
      <c r="A6" s="132" t="s">
        <v>266</v>
      </c>
      <c r="B6" s="145">
        <f>B33</f>
        <v>2762.5892988997275</v>
      </c>
      <c r="C6" s="145">
        <f>C33</f>
        <v>2895.484295472</v>
      </c>
      <c r="D6" s="144">
        <f>(C6-B7)/B6*100</f>
        <v>-6.405845976168732</v>
      </c>
      <c r="E6" s="145">
        <f>E33</f>
        <v>2762.2857375532726</v>
      </c>
      <c r="F6" s="144">
        <f>(E6-C6)/C6*100</f>
        <v>-4.600216900745254</v>
      </c>
      <c r="G6" s="143">
        <f>G33</f>
        <v>3008.3560610859086</v>
      </c>
      <c r="H6" s="144">
        <f>(G6-E6)/E6*100</f>
        <v>8.908213954382418</v>
      </c>
      <c r="I6" s="145">
        <f>I33</f>
        <v>3434.2980157303637</v>
      </c>
      <c r="J6" s="144">
        <f>(I6-G6)/G6*100</f>
        <v>14.158628366972803</v>
      </c>
      <c r="K6" s="145">
        <f>K33</f>
        <v>3690.0830750064542</v>
      </c>
      <c r="L6" s="144">
        <f>(K6-I6)/I6*100</f>
        <v>7.447957576905084</v>
      </c>
      <c r="M6" s="143">
        <f>M33</f>
        <v>4207.764052153726</v>
      </c>
      <c r="N6" s="144">
        <f>(M6-K6)/K6*100</f>
        <v>14.028978931493738</v>
      </c>
      <c r="O6" s="145">
        <f>O33</f>
        <v>4743.292461541273</v>
      </c>
      <c r="P6" s="144">
        <f>(O6-M6)/M6*100</f>
        <v>12.727149211549522</v>
      </c>
    </row>
    <row r="7" spans="1:16" ht="34.5" customHeight="1">
      <c r="A7" s="132" t="s">
        <v>267</v>
      </c>
      <c r="B7" s="145">
        <f>B48</f>
        <v>3072.4515109136364</v>
      </c>
      <c r="C7" s="145">
        <f>C48</f>
        <v>3406.0047878000005</v>
      </c>
      <c r="D7" s="144">
        <f aca="true" t="shared" si="0" ref="D7:D16">(C7-B8)/B7*100</f>
        <v>70.91632686733867</v>
      </c>
      <c r="E7" s="145">
        <f>E48</f>
        <v>3413.354133276091</v>
      </c>
      <c r="F7" s="144">
        <f aca="true" t="shared" si="1" ref="F7:F16">(E7-C7)/C7*100</f>
        <v>0.21577613462010495</v>
      </c>
      <c r="G7" s="143">
        <f>G48</f>
        <v>3509.786196109454</v>
      </c>
      <c r="H7" s="144">
        <f aca="true" t="shared" si="2" ref="H7:H16">(G7-E7)/E7*100</f>
        <v>2.825140875166353</v>
      </c>
      <c r="I7" s="145">
        <f>I48</f>
        <v>3806.0490627671816</v>
      </c>
      <c r="J7" s="144">
        <f aca="true" t="shared" si="3" ref="J7:J16">(I7-G7)/G7*100</f>
        <v>8.441051679618846</v>
      </c>
      <c r="K7" s="145">
        <f>K48</f>
        <v>4021.6689818577274</v>
      </c>
      <c r="L7" s="144">
        <f aca="true" t="shared" si="4" ref="L7:L16">(K7-I7)/I7*100</f>
        <v>5.6651902152249125</v>
      </c>
      <c r="M7" s="143">
        <f>M48</f>
        <v>5099.396505661181</v>
      </c>
      <c r="N7" s="144">
        <f aca="true" t="shared" si="5" ref="N7:N16">(M7-K7)/K7*100</f>
        <v>26.798016660874456</v>
      </c>
      <c r="O7" s="145">
        <f>O48</f>
        <v>5083.948454782089</v>
      </c>
      <c r="P7" s="144">
        <f aca="true" t="shared" si="6" ref="P7:P16">(O7-M7)/M7*100</f>
        <v>-0.3029388058359879</v>
      </c>
    </row>
    <row r="8" spans="1:16" ht="34.5" customHeight="1">
      <c r="A8" s="5" t="s">
        <v>268</v>
      </c>
      <c r="B8" s="82">
        <f>B64</f>
        <v>1227.13503148</v>
      </c>
      <c r="C8" s="82">
        <f>C64</f>
        <v>1259.3350468863634</v>
      </c>
      <c r="D8" s="83">
        <f t="shared" si="0"/>
        <v>-459.84288988131664</v>
      </c>
      <c r="E8" s="82">
        <f>E64</f>
        <v>1244.1645643809093</v>
      </c>
      <c r="F8" s="83">
        <f t="shared" si="1"/>
        <v>-1.204642286654561</v>
      </c>
      <c r="G8" s="84">
        <f>G64</f>
        <v>1355.93638601</v>
      </c>
      <c r="H8" s="83">
        <f t="shared" si="2"/>
        <v>8.983684701284501</v>
      </c>
      <c r="I8" s="82">
        <f>I64</f>
        <v>1573.03534412</v>
      </c>
      <c r="J8" s="83">
        <f t="shared" si="3"/>
        <v>16.010998771766786</v>
      </c>
      <c r="K8" s="82">
        <f>K64</f>
        <v>1837.2725083154544</v>
      </c>
      <c r="L8" s="83">
        <f t="shared" si="4"/>
        <v>16.797916536533773</v>
      </c>
      <c r="M8" s="84">
        <f>M64</f>
        <v>1940.446284714545</v>
      </c>
      <c r="N8" s="144">
        <f t="shared" si="5"/>
        <v>5.615594634553583</v>
      </c>
      <c r="O8" s="82">
        <f>O64</f>
        <v>2119.28763018</v>
      </c>
      <c r="P8" s="144">
        <f t="shared" si="6"/>
        <v>9.216505856113615</v>
      </c>
    </row>
    <row r="9" spans="1:16" ht="34.5" customHeight="1">
      <c r="A9" s="5" t="s">
        <v>269</v>
      </c>
      <c r="B9" s="82">
        <f>B82</f>
        <v>6902.22823839</v>
      </c>
      <c r="C9" s="82">
        <f>C82</f>
        <v>6431.639329344545</v>
      </c>
      <c r="D9" s="83">
        <f t="shared" si="0"/>
        <v>58.053809508322075</v>
      </c>
      <c r="E9" s="82">
        <f>E82</f>
        <v>7214.528555454545</v>
      </c>
      <c r="F9" s="83">
        <f t="shared" si="1"/>
        <v>12.172467795854855</v>
      </c>
      <c r="G9" s="84">
        <f>G82</f>
        <v>6723.555934117635</v>
      </c>
      <c r="H9" s="83">
        <f t="shared" si="2"/>
        <v>-6.805332012522294</v>
      </c>
      <c r="I9" s="82">
        <f>I82</f>
        <v>7372.218804968999</v>
      </c>
      <c r="J9" s="83">
        <f t="shared" si="3"/>
        <v>9.647616190114906</v>
      </c>
      <c r="K9" s="82">
        <f>K82</f>
        <v>8644.825729989545</v>
      </c>
      <c r="L9" s="83">
        <f t="shared" si="4"/>
        <v>17.26219688654367</v>
      </c>
      <c r="M9" s="84">
        <f>M82</f>
        <v>9260.778270905637</v>
      </c>
      <c r="N9" s="144">
        <f t="shared" si="5"/>
        <v>7.125100726777026</v>
      </c>
      <c r="O9" s="82">
        <f>O82</f>
        <v>8924.758693837728</v>
      </c>
      <c r="P9" s="144">
        <f t="shared" si="6"/>
        <v>-3.6284161788385956</v>
      </c>
    </row>
    <row r="10" spans="1:16" ht="34.5" customHeight="1">
      <c r="A10" s="5" t="s">
        <v>270</v>
      </c>
      <c r="B10" s="82">
        <f>B99</f>
        <v>2424.632896</v>
      </c>
      <c r="C10" s="82">
        <f>C99</f>
        <v>2326.9562460825455</v>
      </c>
      <c r="D10" s="83">
        <f t="shared" si="0"/>
        <v>45.609490389119316</v>
      </c>
      <c r="E10" s="82">
        <f>E99</f>
        <v>3440.88960615991</v>
      </c>
      <c r="F10" s="83">
        <f t="shared" si="1"/>
        <v>47.87083392533411</v>
      </c>
      <c r="G10" s="84">
        <f>G99</f>
        <v>3899.6974021291826</v>
      </c>
      <c r="H10" s="83">
        <f t="shared" si="2"/>
        <v>13.333987674231428</v>
      </c>
      <c r="I10" s="82">
        <f>I99</f>
        <v>5148.614363945909</v>
      </c>
      <c r="J10" s="83">
        <f t="shared" si="3"/>
        <v>32.025996712843266</v>
      </c>
      <c r="K10" s="82">
        <f>K99</f>
        <v>5150.956758576365</v>
      </c>
      <c r="L10" s="83">
        <f t="shared" si="4"/>
        <v>0.04549563173461868</v>
      </c>
      <c r="M10" s="84">
        <f>M99</f>
        <v>4422.418401471909</v>
      </c>
      <c r="N10" s="144">
        <f t="shared" si="5"/>
        <v>-14.143748263687836</v>
      </c>
      <c r="O10" s="82">
        <f>O99</f>
        <v>4713.973191321364</v>
      </c>
      <c r="P10" s="144">
        <f t="shared" si="6"/>
        <v>6.5926550448599865</v>
      </c>
    </row>
    <row r="11" spans="1:16" ht="34.5" customHeight="1">
      <c r="A11" s="5" t="s">
        <v>271</v>
      </c>
      <c r="B11" s="82">
        <f>B115</f>
        <v>1221.09353841</v>
      </c>
      <c r="C11" s="82">
        <f>C115</f>
        <v>1291.176255196455</v>
      </c>
      <c r="D11" s="83">
        <f t="shared" si="0"/>
        <v>-306.6121015382762</v>
      </c>
      <c r="E11" s="82">
        <f>E115</f>
        <v>1169.346746596091</v>
      </c>
      <c r="F11" s="83">
        <f t="shared" si="1"/>
        <v>-9.435544381338353</v>
      </c>
      <c r="G11" s="84">
        <f>G115</f>
        <v>1280.1808423657274</v>
      </c>
      <c r="H11" s="83">
        <f t="shared" si="2"/>
        <v>9.478291712211869</v>
      </c>
      <c r="I11" s="82">
        <f>I115</f>
        <v>1385.745887467</v>
      </c>
      <c r="J11" s="83">
        <f t="shared" si="3"/>
        <v>8.246104113399511</v>
      </c>
      <c r="K11" s="82">
        <f>K115</f>
        <v>1607.483888904909</v>
      </c>
      <c r="L11" s="83">
        <f t="shared" si="4"/>
        <v>16.001346527047826</v>
      </c>
      <c r="M11" s="84">
        <f>M115</f>
        <v>1919.6193094224548</v>
      </c>
      <c r="N11" s="144">
        <f t="shared" si="5"/>
        <v>19.41763912359872</v>
      </c>
      <c r="O11" s="82">
        <f>O115</f>
        <v>1815.6809912564545</v>
      </c>
      <c r="P11" s="144">
        <f t="shared" si="6"/>
        <v>-5.414527643883287</v>
      </c>
    </row>
    <row r="12" spans="1:16" ht="34.5" customHeight="1">
      <c r="A12" s="135" t="s">
        <v>272</v>
      </c>
      <c r="B12" s="146">
        <f>B130</f>
        <v>5035.196815063454</v>
      </c>
      <c r="C12" s="146">
        <f>C130</f>
        <v>5804.938327061727</v>
      </c>
      <c r="D12" s="147">
        <f t="shared" si="0"/>
        <v>57.45726213101897</v>
      </c>
      <c r="E12" s="146">
        <f>E130</f>
        <v>5518.391504925364</v>
      </c>
      <c r="F12" s="147">
        <f t="shared" si="1"/>
        <v>-4.93625954302609</v>
      </c>
      <c r="G12" s="148">
        <f>G130</f>
        <v>6372.733589081637</v>
      </c>
      <c r="H12" s="147">
        <f t="shared" si="2"/>
        <v>15.481722951221233</v>
      </c>
      <c r="I12" s="146">
        <f>I130</f>
        <v>7367.002748046545</v>
      </c>
      <c r="J12" s="147">
        <f t="shared" si="3"/>
        <v>15.601925689603336</v>
      </c>
      <c r="K12" s="146">
        <f>K130</f>
        <v>8704.256868810455</v>
      </c>
      <c r="L12" s="147">
        <f t="shared" si="4"/>
        <v>18.15194274385875</v>
      </c>
      <c r="M12" s="148">
        <f>M130</f>
        <v>8820.444921384455</v>
      </c>
      <c r="N12" s="144">
        <f t="shared" si="5"/>
        <v>1.3348417254358713</v>
      </c>
      <c r="O12" s="146">
        <f>O130</f>
        <v>8545.132912537363</v>
      </c>
      <c r="P12" s="144">
        <f t="shared" si="6"/>
        <v>-3.121293895046266</v>
      </c>
    </row>
    <row r="13" spans="1:16" ht="34.5" customHeight="1">
      <c r="A13" s="135" t="s">
        <v>273</v>
      </c>
      <c r="B13" s="146">
        <f>B148</f>
        <v>2911.852094218</v>
      </c>
      <c r="C13" s="146">
        <f>C148</f>
        <v>3202.8879077760007</v>
      </c>
      <c r="D13" s="147">
        <f t="shared" si="0"/>
        <v>89.8678243119614</v>
      </c>
      <c r="E13" s="146">
        <f>E148</f>
        <v>2833.6256669992727</v>
      </c>
      <c r="F13" s="147">
        <f t="shared" si="1"/>
        <v>-11.529040397580877</v>
      </c>
      <c r="G13" s="148">
        <f>G148</f>
        <v>3275.0822330021824</v>
      </c>
      <c r="H13" s="147">
        <f t="shared" si="2"/>
        <v>15.579212566577274</v>
      </c>
      <c r="I13" s="146">
        <f>I148</f>
        <v>3967.748922237091</v>
      </c>
      <c r="J13" s="147">
        <f t="shared" si="3"/>
        <v>21.14959686370864</v>
      </c>
      <c r="K13" s="146">
        <f>K148</f>
        <v>3706.143554999182</v>
      </c>
      <c r="L13" s="147">
        <f t="shared" si="4"/>
        <v>-6.593294393497332</v>
      </c>
      <c r="M13" s="148">
        <f>M148</f>
        <v>4450.296088538091</v>
      </c>
      <c r="N13" s="144">
        <f t="shared" si="5"/>
        <v>20.078891238174744</v>
      </c>
      <c r="O13" s="146">
        <f>O148</f>
        <v>4876.208830490363</v>
      </c>
      <c r="P13" s="144">
        <f t="shared" si="6"/>
        <v>9.570436067146783</v>
      </c>
    </row>
    <row r="14" spans="1:16" ht="34.5" customHeight="1">
      <c r="A14" s="5" t="s">
        <v>274</v>
      </c>
      <c r="B14" s="82">
        <f>B164</f>
        <v>586.0697835199999</v>
      </c>
      <c r="C14" s="82">
        <f>C164</f>
        <v>920.2994442745455</v>
      </c>
      <c r="D14" s="83">
        <f t="shared" si="0"/>
        <v>-453.9904459286387</v>
      </c>
      <c r="E14" s="82">
        <f>E164</f>
        <v>1152.4626648272726</v>
      </c>
      <c r="F14" s="83">
        <f t="shared" si="1"/>
        <v>25.226921736950192</v>
      </c>
      <c r="G14" s="84">
        <f>G164</f>
        <v>1375.649414578182</v>
      </c>
      <c r="H14" s="83">
        <f t="shared" si="2"/>
        <v>19.366072026668192</v>
      </c>
      <c r="I14" s="82">
        <f>I164</f>
        <v>1654.3380174518184</v>
      </c>
      <c r="J14" s="83">
        <f t="shared" si="3"/>
        <v>20.258693815465424</v>
      </c>
      <c r="K14" s="82">
        <f>K164</f>
        <v>1617.8504138327273</v>
      </c>
      <c r="L14" s="83">
        <f t="shared" si="4"/>
        <v>-2.205571245669189</v>
      </c>
      <c r="M14" s="84">
        <f>M164</f>
        <v>1545.307855099091</v>
      </c>
      <c r="N14" s="144">
        <f t="shared" si="5"/>
        <v>-4.48388541446061</v>
      </c>
      <c r="O14" s="82">
        <f>O164</f>
        <v>1430.536617258182</v>
      </c>
      <c r="P14" s="144">
        <f t="shared" si="6"/>
        <v>-7.427079171454117</v>
      </c>
    </row>
    <row r="15" spans="1:16" ht="34.5" customHeight="1">
      <c r="A15" s="5" t="s">
        <v>275</v>
      </c>
      <c r="B15" s="82">
        <f>B181</f>
        <v>3581.00026793</v>
      </c>
      <c r="C15" s="82">
        <f>C181</f>
        <v>4850.81836137791</v>
      </c>
      <c r="D15" s="83">
        <f t="shared" si="0"/>
        <v>-694.5945057922327</v>
      </c>
      <c r="E15" s="82">
        <f>E181</f>
        <v>3613.2210937900004</v>
      </c>
      <c r="F15" s="83">
        <f t="shared" si="1"/>
        <v>-25.513164488730954</v>
      </c>
      <c r="G15" s="84">
        <f>G181</f>
        <v>4930.642535743818</v>
      </c>
      <c r="H15" s="83">
        <f t="shared" si="2"/>
        <v>36.46113558392688</v>
      </c>
      <c r="I15" s="82">
        <f>I181</f>
        <v>4168.173984909273</v>
      </c>
      <c r="J15" s="83">
        <f t="shared" si="3"/>
        <v>-15.46387809108377</v>
      </c>
      <c r="K15" s="82">
        <f>K181</f>
        <v>5119.165517932454</v>
      </c>
      <c r="L15" s="83">
        <f t="shared" si="4"/>
        <v>22.81554312430846</v>
      </c>
      <c r="M15" s="84">
        <f>M181</f>
        <v>5624.800208284636</v>
      </c>
      <c r="N15" s="144">
        <f t="shared" si="5"/>
        <v>9.877287393442186</v>
      </c>
      <c r="O15" s="82">
        <f>O181</f>
        <v>4683.490514721545</v>
      </c>
      <c r="P15" s="144">
        <f t="shared" si="6"/>
        <v>-16.734988954392694</v>
      </c>
    </row>
    <row r="16" spans="1:16" ht="34.5" customHeight="1">
      <c r="A16" s="3" t="s">
        <v>131</v>
      </c>
      <c r="B16" s="82">
        <f>SUM(B6:B15)</f>
        <v>29724.24947482482</v>
      </c>
      <c r="C16" s="82">
        <f>SUM(C6:C15)</f>
        <v>32389.54000127209</v>
      </c>
      <c r="D16" s="83">
        <f t="shared" si="0"/>
        <v>108.96672102252627</v>
      </c>
      <c r="E16" s="82">
        <f>SUM(E6:E15)</f>
        <v>32362.270273962728</v>
      </c>
      <c r="F16" s="83">
        <f t="shared" si="1"/>
        <v>-0.08419300585402188</v>
      </c>
      <c r="G16" s="84">
        <f>SUM(G6:G15)</f>
        <v>35731.62059422373</v>
      </c>
      <c r="H16" s="83">
        <f t="shared" si="2"/>
        <v>10.41135338076647</v>
      </c>
      <c r="I16" s="82">
        <f>SUM(I6:I15)</f>
        <v>39877.22515164418</v>
      </c>
      <c r="J16" s="83">
        <f t="shared" si="3"/>
        <v>11.602061391222264</v>
      </c>
      <c r="K16" s="82">
        <f>SUM(K6:K15)</f>
        <v>44099.70729822527</v>
      </c>
      <c r="L16" s="83">
        <f t="shared" si="4"/>
        <v>10.588706035898769</v>
      </c>
      <c r="M16" s="84">
        <f>SUM(M6:M15)</f>
        <v>47291.27189763572</v>
      </c>
      <c r="N16" s="144">
        <f t="shared" si="5"/>
        <v>7.2371559698286</v>
      </c>
      <c r="O16" s="82">
        <f>SUM(O6:O15)</f>
        <v>46936.310297926364</v>
      </c>
      <c r="P16" s="144">
        <f t="shared" si="6"/>
        <v>-0.7505858596438023</v>
      </c>
    </row>
    <row r="17" ht="32.25" customHeight="1"/>
    <row r="18" ht="32.25" customHeight="1"/>
    <row r="19" ht="32.25" customHeight="1"/>
    <row r="20" spans="1:16" ht="34.5" customHeight="1">
      <c r="A20" s="241" t="s">
        <v>276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ht="34.5" customHeight="1">
      <c r="A21" s="241" t="s">
        <v>325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1:16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4.5" customHeight="1">
      <c r="A23" s="1"/>
      <c r="B23" s="1"/>
      <c r="C23" s="1"/>
      <c r="D23" s="1"/>
      <c r="E23" s="1"/>
      <c r="F23" s="1" t="s">
        <v>61</v>
      </c>
      <c r="G23" s="1"/>
      <c r="H23" s="1"/>
      <c r="I23" s="1"/>
      <c r="J23" s="1" t="s">
        <v>61</v>
      </c>
      <c r="K23" s="1"/>
      <c r="L23" s="1" t="s">
        <v>61</v>
      </c>
      <c r="M23" s="1"/>
      <c r="N23" s="1"/>
      <c r="O23" s="1"/>
      <c r="P23" s="1" t="s">
        <v>0</v>
      </c>
    </row>
    <row r="24" spans="1:16" ht="34.5" customHeight="1">
      <c r="A24" s="3" t="s">
        <v>60</v>
      </c>
      <c r="B24" s="3">
        <v>2550</v>
      </c>
      <c r="C24" s="3">
        <v>2551</v>
      </c>
      <c r="D24" s="3" t="s">
        <v>2</v>
      </c>
      <c r="E24" s="3">
        <v>2552</v>
      </c>
      <c r="F24" s="3" t="s">
        <v>2</v>
      </c>
      <c r="G24" s="3">
        <v>2553</v>
      </c>
      <c r="H24" s="3" t="s">
        <v>2</v>
      </c>
      <c r="I24" s="3">
        <v>2554</v>
      </c>
      <c r="J24" s="3" t="s">
        <v>2</v>
      </c>
      <c r="K24" s="3">
        <v>2555</v>
      </c>
      <c r="L24" s="3" t="s">
        <v>2</v>
      </c>
      <c r="M24" s="3">
        <v>2556</v>
      </c>
      <c r="N24" s="3" t="s">
        <v>2</v>
      </c>
      <c r="O24" s="3">
        <v>2557</v>
      </c>
      <c r="P24" s="3" t="s">
        <v>2</v>
      </c>
    </row>
    <row r="25" spans="1:16" ht="34.5" customHeight="1">
      <c r="A25" s="5" t="s">
        <v>4</v>
      </c>
      <c r="B25" s="76">
        <v>857.89686598</v>
      </c>
      <c r="C25" s="76">
        <v>921.3903444899998</v>
      </c>
      <c r="D25" s="4">
        <f aca="true" t="shared" si="7" ref="D25:D33">(C25-B25)/B25*100</f>
        <v>7.401061949033863</v>
      </c>
      <c r="E25" s="76">
        <v>838.1059829</v>
      </c>
      <c r="F25" s="4">
        <f aca="true" t="shared" si="8" ref="F25:H33">(E25-C25)/C25*100</f>
        <v>-9.038987882611114</v>
      </c>
      <c r="G25" s="30">
        <v>922.51505312</v>
      </c>
      <c r="H25" s="4">
        <f t="shared" si="8"/>
        <v>10.071407667074416</v>
      </c>
      <c r="I25" s="76">
        <v>926.0197563300002</v>
      </c>
      <c r="J25" s="4">
        <f aca="true" t="shared" si="9" ref="J25:J33">(I25-G25)/G25*100</f>
        <v>0.37990742786766657</v>
      </c>
      <c r="K25" s="76">
        <v>1027.20729312</v>
      </c>
      <c r="L25" s="4">
        <f>(K25-I25)/I25*100</f>
        <v>10.927146650847506</v>
      </c>
      <c r="M25" s="76">
        <v>1198.3095678199998</v>
      </c>
      <c r="N25" s="4">
        <f aca="true" t="shared" si="10" ref="N25:N33">(M25-K25)/K25*100</f>
        <v>16.65703464587953</v>
      </c>
      <c r="O25" s="76">
        <v>1395.6906228200003</v>
      </c>
      <c r="P25" s="4">
        <f aca="true" t="shared" si="11" ref="P25:P33">(O25-M25)/M25*100</f>
        <v>16.47162472040359</v>
      </c>
    </row>
    <row r="26" spans="1:16" ht="34.5" customHeight="1">
      <c r="A26" s="5" t="s">
        <v>5</v>
      </c>
      <c r="B26" s="76">
        <v>728.2086587000002</v>
      </c>
      <c r="C26" s="76">
        <v>795.8119009</v>
      </c>
      <c r="D26" s="4">
        <f t="shared" si="7"/>
        <v>9.283498814843151</v>
      </c>
      <c r="E26" s="76">
        <v>803.3345126739999</v>
      </c>
      <c r="F26" s="4">
        <f t="shared" si="8"/>
        <v>0.9452751040154725</v>
      </c>
      <c r="G26" s="30">
        <v>868.96511939</v>
      </c>
      <c r="H26" s="4">
        <f t="shared" si="8"/>
        <v>8.16977307467351</v>
      </c>
      <c r="I26" s="76">
        <v>1093.3607311800001</v>
      </c>
      <c r="J26" s="4">
        <f t="shared" si="9"/>
        <v>25.823316354461074</v>
      </c>
      <c r="K26" s="76">
        <v>1111.4885285</v>
      </c>
      <c r="L26" s="4">
        <f aca="true" t="shared" si="12" ref="L26:L33">(K26-I26)/I26*100</f>
        <v>1.6579886951340963</v>
      </c>
      <c r="M26" s="76">
        <v>1252.90275124</v>
      </c>
      <c r="N26" s="4">
        <f t="shared" si="10"/>
        <v>12.722958367446616</v>
      </c>
      <c r="O26" s="76">
        <v>1372.93511004</v>
      </c>
      <c r="P26" s="4">
        <f t="shared" si="11"/>
        <v>9.580341226101039</v>
      </c>
    </row>
    <row r="27" spans="1:16" ht="34.5" customHeight="1">
      <c r="A27" s="5" t="s">
        <v>6</v>
      </c>
      <c r="B27" s="78">
        <v>9E-06</v>
      </c>
      <c r="C27" s="78">
        <v>9E-06</v>
      </c>
      <c r="D27" s="4">
        <f t="shared" si="7"/>
        <v>0</v>
      </c>
      <c r="E27" s="78">
        <v>0</v>
      </c>
      <c r="F27" s="4">
        <f t="shared" si="8"/>
        <v>-100</v>
      </c>
      <c r="G27" s="30">
        <v>0</v>
      </c>
      <c r="H27" s="4" t="e">
        <f t="shared" si="8"/>
        <v>#DIV/0!</v>
      </c>
      <c r="I27" s="78">
        <v>0</v>
      </c>
      <c r="J27" s="4" t="e">
        <f t="shared" si="9"/>
        <v>#DIV/0!</v>
      </c>
      <c r="K27" s="78">
        <v>0</v>
      </c>
      <c r="L27" s="4" t="e">
        <f t="shared" si="12"/>
        <v>#DIV/0!</v>
      </c>
      <c r="M27" s="78">
        <v>0</v>
      </c>
      <c r="N27" s="4" t="e">
        <f t="shared" si="10"/>
        <v>#DIV/0!</v>
      </c>
      <c r="O27" s="78">
        <v>0</v>
      </c>
      <c r="P27" s="4" t="e">
        <f t="shared" si="11"/>
        <v>#DIV/0!</v>
      </c>
    </row>
    <row r="28" spans="1:16" ht="34.5" customHeight="1">
      <c r="A28" s="5" t="s">
        <v>7</v>
      </c>
      <c r="B28" s="76">
        <v>937.7835274670001</v>
      </c>
      <c r="C28" s="76">
        <v>993.3231155020001</v>
      </c>
      <c r="D28" s="4">
        <f t="shared" si="7"/>
        <v>5.92243160689921</v>
      </c>
      <c r="E28" s="76">
        <v>991.592825042</v>
      </c>
      <c r="F28" s="4">
        <f t="shared" si="8"/>
        <v>-0.17419210657608236</v>
      </c>
      <c r="G28" s="30">
        <v>1018.4155340949999</v>
      </c>
      <c r="H28" s="4">
        <f t="shared" si="8"/>
        <v>2.7050124179613566</v>
      </c>
      <c r="I28" s="76">
        <v>1096.951201174</v>
      </c>
      <c r="J28" s="4">
        <f t="shared" si="9"/>
        <v>7.711554316459808</v>
      </c>
      <c r="K28" s="76">
        <v>1238.002592401</v>
      </c>
      <c r="L28" s="4">
        <f t="shared" si="12"/>
        <v>12.858492800412739</v>
      </c>
      <c r="M28" s="76">
        <v>1396.636867861</v>
      </c>
      <c r="N28" s="4">
        <f t="shared" si="10"/>
        <v>12.813727243683912</v>
      </c>
      <c r="O28" s="76">
        <v>1556.8382440139999</v>
      </c>
      <c r="P28" s="4">
        <f t="shared" si="11"/>
        <v>11.470510326592922</v>
      </c>
    </row>
    <row r="29" spans="1:16" ht="34.5" customHeight="1">
      <c r="A29" s="5" t="s">
        <v>8</v>
      </c>
      <c r="B29" s="76">
        <v>156.09338362272726</v>
      </c>
      <c r="C29" s="76">
        <v>92.16199109</v>
      </c>
      <c r="D29" s="4">
        <f t="shared" si="7"/>
        <v>-40.95714440225564</v>
      </c>
      <c r="E29" s="76">
        <v>46.29524677727273</v>
      </c>
      <c r="F29" s="4">
        <f t="shared" si="8"/>
        <v>-49.76752755692582</v>
      </c>
      <c r="G29" s="30">
        <v>88.74261548090908</v>
      </c>
      <c r="H29" s="4">
        <f t="shared" si="8"/>
        <v>91.68839494009268</v>
      </c>
      <c r="I29" s="76">
        <v>195.96194554636367</v>
      </c>
      <c r="J29" s="4">
        <f t="shared" si="9"/>
        <v>120.82056572754534</v>
      </c>
      <c r="K29" s="76">
        <v>184.71681742545454</v>
      </c>
      <c r="L29" s="4">
        <f t="shared" si="12"/>
        <v>-5.738424411717522</v>
      </c>
      <c r="M29" s="76">
        <v>214.09299948272724</v>
      </c>
      <c r="N29" s="4">
        <f t="shared" si="10"/>
        <v>15.903360867035257</v>
      </c>
      <c r="O29" s="76">
        <v>286.6780652372727</v>
      </c>
      <c r="P29" s="4">
        <f t="shared" si="11"/>
        <v>33.90352133414877</v>
      </c>
    </row>
    <row r="30" spans="1:16" ht="34.5" customHeight="1">
      <c r="A30" s="5" t="s">
        <v>9</v>
      </c>
      <c r="B30" s="78">
        <v>0</v>
      </c>
      <c r="C30" s="78">
        <v>0</v>
      </c>
      <c r="D30" s="4" t="e">
        <f t="shared" si="7"/>
        <v>#DIV/0!</v>
      </c>
      <c r="E30" s="78">
        <v>0</v>
      </c>
      <c r="F30" s="4" t="e">
        <f t="shared" si="8"/>
        <v>#DIV/0!</v>
      </c>
      <c r="G30" s="30">
        <v>0</v>
      </c>
      <c r="H30" s="4" t="e">
        <f t="shared" si="8"/>
        <v>#DIV/0!</v>
      </c>
      <c r="I30" s="78">
        <v>0</v>
      </c>
      <c r="J30" s="4" t="e">
        <f t="shared" si="9"/>
        <v>#DIV/0!</v>
      </c>
      <c r="K30" s="78">
        <v>0</v>
      </c>
      <c r="L30" s="4" t="e">
        <f t="shared" si="12"/>
        <v>#DIV/0!</v>
      </c>
      <c r="M30" s="78">
        <v>0</v>
      </c>
      <c r="N30" s="4" t="e">
        <f t="shared" si="10"/>
        <v>#DIV/0!</v>
      </c>
      <c r="O30" s="78">
        <v>0</v>
      </c>
      <c r="P30" s="4" t="e">
        <f t="shared" si="11"/>
        <v>#DIV/0!</v>
      </c>
    </row>
    <row r="31" spans="1:16" ht="34.5" customHeight="1">
      <c r="A31" s="5" t="s">
        <v>10</v>
      </c>
      <c r="B31" s="76">
        <v>80.96414763</v>
      </c>
      <c r="C31" s="76">
        <v>90.87493449000002</v>
      </c>
      <c r="D31" s="4">
        <f t="shared" si="7"/>
        <v>12.240957448587688</v>
      </c>
      <c r="E31" s="76">
        <v>81.34336566</v>
      </c>
      <c r="F31" s="4">
        <f t="shared" si="8"/>
        <v>-10.488666521183438</v>
      </c>
      <c r="G31" s="30">
        <v>108.020933</v>
      </c>
      <c r="H31" s="4">
        <f t="shared" si="8"/>
        <v>32.79624235307305</v>
      </c>
      <c r="I31" s="76">
        <v>119.99667649999999</v>
      </c>
      <c r="J31" s="4">
        <f t="shared" si="9"/>
        <v>11.086502557795898</v>
      </c>
      <c r="K31" s="76">
        <v>126.80752887999999</v>
      </c>
      <c r="L31" s="4">
        <f t="shared" si="12"/>
        <v>5.675867514547372</v>
      </c>
      <c r="M31" s="76">
        <v>143.80556475</v>
      </c>
      <c r="N31" s="4">
        <f t="shared" si="10"/>
        <v>13.404595153088684</v>
      </c>
      <c r="O31" s="76">
        <v>128.88171724999998</v>
      </c>
      <c r="P31" s="4">
        <f t="shared" si="11"/>
        <v>-10.377795550502174</v>
      </c>
    </row>
    <row r="32" spans="1:16" ht="34.5" customHeight="1">
      <c r="A32" s="5" t="s">
        <v>11</v>
      </c>
      <c r="B32" s="76">
        <v>1.6427064999999998</v>
      </c>
      <c r="C32" s="76">
        <v>1.922</v>
      </c>
      <c r="D32" s="4">
        <f t="shared" si="7"/>
        <v>17.002032925540874</v>
      </c>
      <c r="E32" s="76">
        <v>1.6138045</v>
      </c>
      <c r="F32" s="4">
        <f t="shared" si="8"/>
        <v>-16.035145681581678</v>
      </c>
      <c r="G32" s="30">
        <v>1.696806</v>
      </c>
      <c r="H32" s="4">
        <f t="shared" si="8"/>
        <v>5.143219020643451</v>
      </c>
      <c r="I32" s="76">
        <v>2.007705</v>
      </c>
      <c r="J32" s="4">
        <f t="shared" si="9"/>
        <v>18.322601405228415</v>
      </c>
      <c r="K32" s="76">
        <v>1.8603146799999999</v>
      </c>
      <c r="L32" s="4">
        <f t="shared" si="12"/>
        <v>-7.3412338964140735</v>
      </c>
      <c r="M32" s="76">
        <v>2.016301</v>
      </c>
      <c r="N32" s="4">
        <f t="shared" si="10"/>
        <v>8.384942702274435</v>
      </c>
      <c r="O32" s="76">
        <v>2.2687021799999996</v>
      </c>
      <c r="P32" s="4">
        <f t="shared" si="11"/>
        <v>12.518030790045717</v>
      </c>
    </row>
    <row r="33" spans="1:16" ht="34.5" customHeight="1">
      <c r="A33" s="8" t="s">
        <v>3</v>
      </c>
      <c r="B33" s="76">
        <f>SUM(B25:B32)</f>
        <v>2762.5892988997275</v>
      </c>
      <c r="C33" s="76">
        <f>SUM(C25:C32)</f>
        <v>2895.484295472</v>
      </c>
      <c r="D33" s="4">
        <f t="shared" si="7"/>
        <v>4.810523106898357</v>
      </c>
      <c r="E33" s="76">
        <f>SUM(E25:E32)</f>
        <v>2762.2857375532726</v>
      </c>
      <c r="F33" s="4">
        <f t="shared" si="8"/>
        <v>-4.600216900745254</v>
      </c>
      <c r="G33" s="30">
        <f>SUM(G25:G32)</f>
        <v>3008.3560610859086</v>
      </c>
      <c r="H33" s="4">
        <f t="shared" si="8"/>
        <v>8.908213954382418</v>
      </c>
      <c r="I33" s="76">
        <f>SUM(I25:I32)</f>
        <v>3434.2980157303637</v>
      </c>
      <c r="J33" s="4">
        <f t="shared" si="9"/>
        <v>14.158628366972803</v>
      </c>
      <c r="K33" s="76">
        <f>SUM(K25:K32)</f>
        <v>3690.0830750064542</v>
      </c>
      <c r="L33" s="4">
        <f t="shared" si="12"/>
        <v>7.447957576905084</v>
      </c>
      <c r="M33" s="76">
        <f>SUM(M25:M32)</f>
        <v>4207.764052153726</v>
      </c>
      <c r="N33" s="4">
        <f t="shared" si="10"/>
        <v>14.028978931493738</v>
      </c>
      <c r="O33" s="76">
        <f>SUM(O25:O32)</f>
        <v>4743.292461541273</v>
      </c>
      <c r="P33" s="4">
        <f t="shared" si="11"/>
        <v>12.727149211549522</v>
      </c>
    </row>
    <row r="34" spans="1:16" ht="27.75" customHeight="1">
      <c r="A34" s="10"/>
      <c r="B34" s="77"/>
      <c r="C34" s="77"/>
      <c r="D34" s="77"/>
      <c r="E34" s="77"/>
      <c r="F34" s="13"/>
      <c r="G34" s="13"/>
      <c r="H34" s="13"/>
      <c r="I34" s="77"/>
      <c r="J34" s="13"/>
      <c r="K34" s="77"/>
      <c r="L34" s="13"/>
      <c r="M34" s="13"/>
      <c r="N34" s="13"/>
      <c r="O34" s="77"/>
      <c r="P34" s="13"/>
    </row>
    <row r="35" spans="1:16" ht="33.75" customHeight="1">
      <c r="A35" s="241" t="s">
        <v>278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</row>
    <row r="36" spans="1:16" ht="34.5" customHeight="1">
      <c r="A36" s="241" t="s">
        <v>325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</row>
    <row r="37" spans="1:16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4.5" customHeight="1">
      <c r="A38" s="1"/>
      <c r="B38" s="1"/>
      <c r="C38" s="1"/>
      <c r="D38" s="1"/>
      <c r="E38" s="1"/>
      <c r="F38" s="1" t="s">
        <v>61</v>
      </c>
      <c r="G38" s="1"/>
      <c r="H38" s="1"/>
      <c r="I38" s="1"/>
      <c r="J38" s="1" t="s">
        <v>61</v>
      </c>
      <c r="K38" s="1"/>
      <c r="L38" s="1" t="s">
        <v>61</v>
      </c>
      <c r="M38" s="1"/>
      <c r="N38" s="1"/>
      <c r="O38" s="1"/>
      <c r="P38" s="1" t="s">
        <v>0</v>
      </c>
    </row>
    <row r="39" spans="1:16" ht="34.5" customHeight="1">
      <c r="A39" s="3" t="s">
        <v>60</v>
      </c>
      <c r="B39" s="3">
        <v>2550</v>
      </c>
      <c r="C39" s="3">
        <v>2551</v>
      </c>
      <c r="D39" s="3" t="s">
        <v>2</v>
      </c>
      <c r="E39" s="3">
        <v>2552</v>
      </c>
      <c r="F39" s="3" t="s">
        <v>2</v>
      </c>
      <c r="G39" s="3">
        <v>2553</v>
      </c>
      <c r="H39" s="3" t="s">
        <v>2</v>
      </c>
      <c r="I39" s="3">
        <v>2554</v>
      </c>
      <c r="J39" s="3" t="s">
        <v>2</v>
      </c>
      <c r="K39" s="3">
        <v>2555</v>
      </c>
      <c r="L39" s="3" t="s">
        <v>2</v>
      </c>
      <c r="M39" s="3">
        <v>2556</v>
      </c>
      <c r="N39" s="3" t="s">
        <v>2</v>
      </c>
      <c r="O39" s="3">
        <v>2557</v>
      </c>
      <c r="P39" s="3" t="s">
        <v>2</v>
      </c>
    </row>
    <row r="40" spans="1:16" ht="34.5" customHeight="1">
      <c r="A40" s="5" t="s">
        <v>4</v>
      </c>
      <c r="B40" s="76">
        <v>618.36344824</v>
      </c>
      <c r="C40" s="76">
        <v>641.4796098400001</v>
      </c>
      <c r="D40" s="4">
        <f>(C40-B40)/B40*100</f>
        <v>3.738280725646672</v>
      </c>
      <c r="E40" s="76">
        <v>580.44454432</v>
      </c>
      <c r="F40" s="4">
        <f aca="true" t="shared" si="13" ref="F40:H48">(E40-C40)/C40*100</f>
        <v>-9.514731970237317</v>
      </c>
      <c r="G40" s="76">
        <v>652.8416653999999</v>
      </c>
      <c r="H40" s="4">
        <f t="shared" si="13"/>
        <v>12.472702480960399</v>
      </c>
      <c r="I40" s="76">
        <v>713.46722444</v>
      </c>
      <c r="J40" s="4">
        <f aca="true" t="shared" si="14" ref="J40:J48">(I40-G40)/G40*100</f>
        <v>9.2864108179821</v>
      </c>
      <c r="K40" s="76">
        <v>768.20540183</v>
      </c>
      <c r="L40" s="4">
        <f>(K40-I40)/I40*100</f>
        <v>7.672136226434787</v>
      </c>
      <c r="M40" s="76">
        <v>983.5485487000001</v>
      </c>
      <c r="N40" s="4">
        <f aca="true" t="shared" si="15" ref="N40:N48">(M40-K40)/K40*100</f>
        <v>28.031975088565492</v>
      </c>
      <c r="O40" s="76">
        <v>944.4494937899999</v>
      </c>
      <c r="P40" s="4">
        <f aca="true" t="shared" si="16" ref="P40:P48">(O40-M40)/M40*100</f>
        <v>-3.975305028071989</v>
      </c>
    </row>
    <row r="41" spans="1:16" ht="34.5" customHeight="1">
      <c r="A41" s="5" t="s">
        <v>5</v>
      </c>
      <c r="B41" s="76">
        <v>1141.69528761</v>
      </c>
      <c r="C41" s="76">
        <v>1262.0970897000002</v>
      </c>
      <c r="D41" s="4">
        <f aca="true" t="shared" si="17" ref="D41:D48">(C41-B41)/B41*100</f>
        <v>10.545878869487742</v>
      </c>
      <c r="E41" s="76">
        <v>1277.3791753</v>
      </c>
      <c r="F41" s="4">
        <f t="shared" si="13"/>
        <v>1.2108486521930248</v>
      </c>
      <c r="G41" s="76">
        <v>1383.5267439099998</v>
      </c>
      <c r="H41" s="4">
        <f t="shared" si="13"/>
        <v>8.309793259708528</v>
      </c>
      <c r="I41" s="76">
        <v>1349.6017681699998</v>
      </c>
      <c r="J41" s="4">
        <f t="shared" si="14"/>
        <v>-2.4520650496516097</v>
      </c>
      <c r="K41" s="76">
        <v>1356.58088597</v>
      </c>
      <c r="L41" s="4">
        <f aca="true" t="shared" si="18" ref="L41:L48">(K41-I41)/I41*100</f>
        <v>0.5171242335777051</v>
      </c>
      <c r="M41" s="76">
        <v>1679.69674859</v>
      </c>
      <c r="N41" s="4">
        <f t="shared" si="15"/>
        <v>23.81840006458306</v>
      </c>
      <c r="O41" s="76">
        <v>1746.6392731799997</v>
      </c>
      <c r="P41" s="4">
        <f t="shared" si="16"/>
        <v>3.9853934733274783</v>
      </c>
    </row>
    <row r="42" spans="1:16" ht="34.5" customHeight="1">
      <c r="A42" s="5" t="s">
        <v>6</v>
      </c>
      <c r="B42" s="76">
        <v>4.9059999999999994E-05</v>
      </c>
      <c r="C42" s="78">
        <v>1.888E-05</v>
      </c>
      <c r="D42" s="4">
        <f t="shared" si="17"/>
        <v>-61.51651039543417</v>
      </c>
      <c r="E42" s="78">
        <v>0</v>
      </c>
      <c r="F42" s="4">
        <f t="shared" si="13"/>
        <v>-100</v>
      </c>
      <c r="G42" s="78">
        <v>0</v>
      </c>
      <c r="H42" s="4" t="e">
        <f t="shared" si="13"/>
        <v>#DIV/0!</v>
      </c>
      <c r="I42" s="78">
        <v>0</v>
      </c>
      <c r="J42" s="4" t="e">
        <f t="shared" si="14"/>
        <v>#DIV/0!</v>
      </c>
      <c r="K42" s="78">
        <v>0</v>
      </c>
      <c r="L42" s="4" t="e">
        <f t="shared" si="18"/>
        <v>#DIV/0!</v>
      </c>
      <c r="M42" s="78">
        <v>0</v>
      </c>
      <c r="N42" s="4" t="e">
        <f t="shared" si="15"/>
        <v>#DIV/0!</v>
      </c>
      <c r="O42" s="78">
        <v>0</v>
      </c>
      <c r="P42" s="4" t="e">
        <f t="shared" si="16"/>
        <v>#DIV/0!</v>
      </c>
    </row>
    <row r="43" spans="1:16" ht="34.5" customHeight="1">
      <c r="A43" s="5" t="s">
        <v>7</v>
      </c>
      <c r="B43" s="76">
        <v>1181.6771694199997</v>
      </c>
      <c r="C43" s="76">
        <v>1404.84087657</v>
      </c>
      <c r="D43" s="4">
        <f t="shared" si="17"/>
        <v>18.88533627670368</v>
      </c>
      <c r="E43" s="76">
        <v>1509.981968117</v>
      </c>
      <c r="F43" s="4">
        <f t="shared" si="13"/>
        <v>7.484199335351622</v>
      </c>
      <c r="G43" s="76">
        <v>1381.036653744</v>
      </c>
      <c r="H43" s="4">
        <f t="shared" si="13"/>
        <v>-8.539526768905676</v>
      </c>
      <c r="I43" s="76">
        <v>1569.4591504290001</v>
      </c>
      <c r="J43" s="4">
        <f t="shared" si="14"/>
        <v>13.643555091328349</v>
      </c>
      <c r="K43" s="76">
        <v>1749.401785995</v>
      </c>
      <c r="L43" s="4">
        <f t="shared" si="18"/>
        <v>11.465264038048636</v>
      </c>
      <c r="M43" s="76">
        <v>2131.6056428130005</v>
      </c>
      <c r="N43" s="4">
        <f t="shared" si="15"/>
        <v>21.8476887286711</v>
      </c>
      <c r="O43" s="76">
        <v>2147.1795633529996</v>
      </c>
      <c r="P43" s="4">
        <f t="shared" si="16"/>
        <v>0.7306192208914771</v>
      </c>
    </row>
    <row r="44" spans="1:16" ht="34.5" customHeight="1">
      <c r="A44" s="5" t="s">
        <v>8</v>
      </c>
      <c r="B44" s="76">
        <v>106.67082369363635</v>
      </c>
      <c r="C44" s="76">
        <v>54.12647357</v>
      </c>
      <c r="D44" s="4">
        <f t="shared" si="17"/>
        <v>-49.258408535914384</v>
      </c>
      <c r="E44" s="76">
        <v>24.06417804909091</v>
      </c>
      <c r="F44" s="4">
        <f t="shared" si="13"/>
        <v>-55.54083526618542</v>
      </c>
      <c r="G44" s="76">
        <v>65.34891765545454</v>
      </c>
      <c r="H44" s="4">
        <f t="shared" si="13"/>
        <v>171.56097965258894</v>
      </c>
      <c r="I44" s="76">
        <v>142.8220560881818</v>
      </c>
      <c r="J44" s="4">
        <f t="shared" si="14"/>
        <v>118.55305521844512</v>
      </c>
      <c r="K44" s="76">
        <v>115.46479897272725</v>
      </c>
      <c r="L44" s="4">
        <f t="shared" si="18"/>
        <v>-19.1547845373151</v>
      </c>
      <c r="M44" s="76">
        <v>259.7330361681818</v>
      </c>
      <c r="N44" s="4">
        <f t="shared" si="15"/>
        <v>124.94564445526872</v>
      </c>
      <c r="O44" s="76">
        <v>193.76879488909088</v>
      </c>
      <c r="P44" s="4">
        <f t="shared" si="16"/>
        <v>-25.396939200440364</v>
      </c>
    </row>
    <row r="45" spans="1:16" ht="34.5" customHeight="1">
      <c r="A45" s="5" t="s">
        <v>9</v>
      </c>
      <c r="B45" s="78">
        <v>0</v>
      </c>
      <c r="C45" s="78">
        <v>0</v>
      </c>
      <c r="D45" s="4" t="e">
        <f t="shared" si="17"/>
        <v>#DIV/0!</v>
      </c>
      <c r="E45" s="78">
        <v>0</v>
      </c>
      <c r="F45" s="4" t="e">
        <f t="shared" si="13"/>
        <v>#DIV/0!</v>
      </c>
      <c r="G45" s="78">
        <v>0</v>
      </c>
      <c r="H45" s="4" t="e">
        <f t="shared" si="13"/>
        <v>#DIV/0!</v>
      </c>
      <c r="I45" s="78">
        <v>0</v>
      </c>
      <c r="J45" s="4" t="e">
        <f t="shared" si="14"/>
        <v>#DIV/0!</v>
      </c>
      <c r="K45" s="78">
        <v>0</v>
      </c>
      <c r="L45" s="4" t="e">
        <f t="shared" si="18"/>
        <v>#DIV/0!</v>
      </c>
      <c r="M45" s="78">
        <v>0</v>
      </c>
      <c r="N45" s="4" t="e">
        <f t="shared" si="15"/>
        <v>#DIV/0!</v>
      </c>
      <c r="O45" s="78">
        <v>0</v>
      </c>
      <c r="P45" s="4" t="e">
        <f t="shared" si="16"/>
        <v>#DIV/0!</v>
      </c>
    </row>
    <row r="46" spans="1:16" ht="34.5" customHeight="1">
      <c r="A46" s="5" t="s">
        <v>10</v>
      </c>
      <c r="B46" s="76">
        <v>22.761383829999996</v>
      </c>
      <c r="C46" s="76">
        <v>42.06831874000001</v>
      </c>
      <c r="D46" s="4">
        <f t="shared" si="17"/>
        <v>84.82320343173974</v>
      </c>
      <c r="E46" s="76">
        <v>20.22724185</v>
      </c>
      <c r="F46" s="4">
        <f t="shared" si="13"/>
        <v>-51.9181121189727</v>
      </c>
      <c r="G46" s="76">
        <v>25.59326918</v>
      </c>
      <c r="H46" s="4">
        <f t="shared" si="13"/>
        <v>26.528714936979913</v>
      </c>
      <c r="I46" s="78">
        <v>28.965562989999995</v>
      </c>
      <c r="J46" s="4">
        <f t="shared" si="14"/>
        <v>13.176487092298833</v>
      </c>
      <c r="K46" s="78">
        <v>29.75675855</v>
      </c>
      <c r="L46" s="4">
        <f t="shared" si="18"/>
        <v>2.7315041667691946</v>
      </c>
      <c r="M46" s="78">
        <v>42.95452839</v>
      </c>
      <c r="N46" s="4">
        <f t="shared" si="15"/>
        <v>44.35217571774127</v>
      </c>
      <c r="O46" s="78">
        <v>49.96209364</v>
      </c>
      <c r="P46" s="4">
        <f t="shared" si="16"/>
        <v>16.313914999544938</v>
      </c>
    </row>
    <row r="47" spans="1:16" ht="34.5" customHeight="1">
      <c r="A47" s="5" t="s">
        <v>11</v>
      </c>
      <c r="B47" s="76">
        <v>1.2833490600000004</v>
      </c>
      <c r="C47" s="76">
        <v>1.3924005</v>
      </c>
      <c r="D47" s="4">
        <f t="shared" si="17"/>
        <v>8.497410673289426</v>
      </c>
      <c r="E47" s="76">
        <v>1.25702564</v>
      </c>
      <c r="F47" s="4">
        <f t="shared" si="13"/>
        <v>-9.722408172074054</v>
      </c>
      <c r="G47" s="76">
        <v>1.4389462200000003</v>
      </c>
      <c r="H47" s="4">
        <f t="shared" si="13"/>
        <v>14.472304638113853</v>
      </c>
      <c r="I47" s="76">
        <v>1.7333006499999999</v>
      </c>
      <c r="J47" s="4">
        <f t="shared" si="14"/>
        <v>20.456249574080644</v>
      </c>
      <c r="K47" s="76">
        <v>2.2593505400000002</v>
      </c>
      <c r="L47" s="4">
        <f t="shared" si="18"/>
        <v>30.349604380521082</v>
      </c>
      <c r="M47" s="76">
        <v>1.858001</v>
      </c>
      <c r="N47" s="4">
        <f t="shared" si="15"/>
        <v>-17.763934055137817</v>
      </c>
      <c r="O47" s="76">
        <v>1.9492359299999997</v>
      </c>
      <c r="P47" s="4">
        <f t="shared" si="16"/>
        <v>4.910381103131791</v>
      </c>
    </row>
    <row r="48" spans="1:16" ht="34.5" customHeight="1">
      <c r="A48" s="8" t="s">
        <v>3</v>
      </c>
      <c r="B48" s="76">
        <f>SUM(B40:B47)</f>
        <v>3072.4515109136364</v>
      </c>
      <c r="C48" s="76">
        <f>SUM(C40:C47)</f>
        <v>3406.0047878000005</v>
      </c>
      <c r="D48" s="4">
        <f t="shared" si="17"/>
        <v>10.85625845360135</v>
      </c>
      <c r="E48" s="76">
        <f>SUM(E40:E47)</f>
        <v>3413.354133276091</v>
      </c>
      <c r="F48" s="4">
        <f t="shared" si="13"/>
        <v>0.21577613462010495</v>
      </c>
      <c r="G48" s="76">
        <f>SUM(G40:G47)</f>
        <v>3509.786196109454</v>
      </c>
      <c r="H48" s="4">
        <f t="shared" si="13"/>
        <v>2.825140875166353</v>
      </c>
      <c r="I48" s="76">
        <f>SUM(I40:I47)</f>
        <v>3806.0490627671816</v>
      </c>
      <c r="J48" s="4">
        <f t="shared" si="14"/>
        <v>8.441051679618846</v>
      </c>
      <c r="K48" s="76">
        <f>SUM(K40:K47)</f>
        <v>4021.6689818577274</v>
      </c>
      <c r="L48" s="4">
        <f t="shared" si="18"/>
        <v>5.6651902152249125</v>
      </c>
      <c r="M48" s="76">
        <f>SUM(M40:M47)</f>
        <v>5099.396505661181</v>
      </c>
      <c r="N48" s="4">
        <f t="shared" si="15"/>
        <v>26.798016660874456</v>
      </c>
      <c r="O48" s="76">
        <f>SUM(O40:O47)</f>
        <v>5083.948454782089</v>
      </c>
      <c r="P48" s="4">
        <f t="shared" si="16"/>
        <v>-0.3029388058359879</v>
      </c>
    </row>
    <row r="49" spans="1:16" ht="34.5" customHeight="1">
      <c r="A49" s="10"/>
      <c r="B49" s="77"/>
      <c r="C49" s="77"/>
      <c r="D49" s="13"/>
      <c r="E49" s="77"/>
      <c r="F49" s="13"/>
      <c r="G49" s="13"/>
      <c r="H49" s="13"/>
      <c r="I49" s="77"/>
      <c r="J49" s="13"/>
      <c r="K49" s="77"/>
      <c r="L49" s="13"/>
      <c r="M49" s="13"/>
      <c r="N49" s="13"/>
      <c r="O49" s="77"/>
      <c r="P49" s="13"/>
    </row>
    <row r="50" spans="1:16" ht="34.5" customHeight="1">
      <c r="A50" s="10"/>
      <c r="B50" s="77"/>
      <c r="C50" s="77"/>
      <c r="D50" s="13"/>
      <c r="E50" s="77"/>
      <c r="F50" s="13"/>
      <c r="G50" s="13"/>
      <c r="H50" s="13"/>
      <c r="I50" s="77"/>
      <c r="J50" s="13"/>
      <c r="K50" s="77"/>
      <c r="L50" s="13"/>
      <c r="M50" s="13"/>
      <c r="N50" s="13"/>
      <c r="O50" s="77"/>
      <c r="P50" s="13"/>
    </row>
    <row r="51" spans="1:16" ht="34.5" customHeight="1">
      <c r="A51" s="241" t="s">
        <v>277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</row>
    <row r="52" spans="1:16" ht="34.5" customHeight="1">
      <c r="A52" s="241" t="s">
        <v>325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</row>
    <row r="53" spans="1:16" ht="3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4.5" customHeight="1">
      <c r="A54" s="1" t="s">
        <v>61</v>
      </c>
      <c r="B54" s="1"/>
      <c r="C54" s="1"/>
      <c r="D54" s="1"/>
      <c r="E54" s="1"/>
      <c r="F54" s="1" t="s">
        <v>61</v>
      </c>
      <c r="G54" s="1"/>
      <c r="H54" s="1"/>
      <c r="I54" s="1"/>
      <c r="J54" s="1" t="s">
        <v>61</v>
      </c>
      <c r="K54" s="1"/>
      <c r="L54" s="1" t="s">
        <v>61</v>
      </c>
      <c r="M54" s="1"/>
      <c r="N54" s="1"/>
      <c r="O54" s="1"/>
      <c r="P54" s="1" t="s">
        <v>0</v>
      </c>
    </row>
    <row r="55" spans="1:16" ht="34.5" customHeight="1">
      <c r="A55" s="3" t="s">
        <v>60</v>
      </c>
      <c r="B55" s="3">
        <v>2550</v>
      </c>
      <c r="C55" s="3">
        <v>2551</v>
      </c>
      <c r="D55" s="3" t="s">
        <v>2</v>
      </c>
      <c r="E55" s="3">
        <v>2552</v>
      </c>
      <c r="F55" s="3" t="s">
        <v>2</v>
      </c>
      <c r="G55" s="3">
        <v>2553</v>
      </c>
      <c r="H55" s="3" t="s">
        <v>2</v>
      </c>
      <c r="I55" s="3">
        <v>2554</v>
      </c>
      <c r="J55" s="3" t="s">
        <v>2</v>
      </c>
      <c r="K55" s="3">
        <v>2555</v>
      </c>
      <c r="L55" s="3" t="s">
        <v>2</v>
      </c>
      <c r="M55" s="3">
        <v>2556</v>
      </c>
      <c r="N55" s="3" t="s">
        <v>2</v>
      </c>
      <c r="O55" s="3">
        <v>2557</v>
      </c>
      <c r="P55" s="3" t="s">
        <v>2</v>
      </c>
    </row>
    <row r="56" spans="1:16" ht="34.5" customHeight="1">
      <c r="A56" s="5" t="s">
        <v>4</v>
      </c>
      <c r="B56" s="78">
        <v>482.87518076999993</v>
      </c>
      <c r="C56" s="78">
        <v>486.1810267799999</v>
      </c>
      <c r="D56" s="4">
        <f>(C56-B56)/B56*100</f>
        <v>0.6846170898095095</v>
      </c>
      <c r="E56" s="76">
        <v>476.75731963000004</v>
      </c>
      <c r="F56" s="4">
        <f aca="true" t="shared" si="19" ref="F56:H64">(E56-C56)/C56*100</f>
        <v>-1.938312404417246</v>
      </c>
      <c r="G56" s="76">
        <v>482.7612220500001</v>
      </c>
      <c r="H56" s="4">
        <f t="shared" si="19"/>
        <v>1.2593204493765333</v>
      </c>
      <c r="I56" s="76">
        <v>533.9478927600001</v>
      </c>
      <c r="J56" s="4">
        <f aca="true" t="shared" si="20" ref="J56:J64">(I56-G56)/G56*100</f>
        <v>10.602896084453638</v>
      </c>
      <c r="K56" s="76">
        <v>652.68221937</v>
      </c>
      <c r="L56" s="4">
        <f aca="true" t="shared" si="21" ref="L56:L64">(K56-I56)/I56*100</f>
        <v>22.237062496165493</v>
      </c>
      <c r="M56" s="76">
        <v>728.70285358</v>
      </c>
      <c r="N56" s="4">
        <f aca="true" t="shared" si="22" ref="N56:N64">(M56-K56)/K56*100</f>
        <v>11.647419211661498</v>
      </c>
      <c r="O56" s="76">
        <v>621.7259695600001</v>
      </c>
      <c r="P56" s="4">
        <f aca="true" t="shared" si="23" ref="P56:P64">(O56-M56)/M56*100</f>
        <v>-14.680453561343928</v>
      </c>
    </row>
    <row r="57" spans="1:16" ht="34.5" customHeight="1">
      <c r="A57" s="5" t="s">
        <v>5</v>
      </c>
      <c r="B57" s="78">
        <v>156.45561663000004</v>
      </c>
      <c r="C57" s="78">
        <v>175.05234972</v>
      </c>
      <c r="D57" s="4">
        <f aca="true" t="shared" si="24" ref="D57:D64">(C57-B57)/B57*100</f>
        <v>11.88626748631156</v>
      </c>
      <c r="E57" s="76">
        <v>166.69918483000004</v>
      </c>
      <c r="F57" s="4">
        <f t="shared" si="19"/>
        <v>-4.7718096348669565</v>
      </c>
      <c r="G57" s="76">
        <v>237.78923728</v>
      </c>
      <c r="H57" s="4">
        <f t="shared" si="19"/>
        <v>42.64571090884318</v>
      </c>
      <c r="I57" s="76">
        <v>231.24429954</v>
      </c>
      <c r="J57" s="4">
        <f t="shared" si="20"/>
        <v>-2.752411259174557</v>
      </c>
      <c r="K57" s="76">
        <v>259.67961491</v>
      </c>
      <c r="L57" s="4">
        <f t="shared" si="21"/>
        <v>12.296655712839032</v>
      </c>
      <c r="M57" s="76">
        <v>290.93234996999996</v>
      </c>
      <c r="N57" s="4">
        <f t="shared" si="22"/>
        <v>12.035112987529486</v>
      </c>
      <c r="O57" s="76">
        <v>298.83628818000005</v>
      </c>
      <c r="P57" s="4">
        <f t="shared" si="23"/>
        <v>2.716761546392184</v>
      </c>
    </row>
    <row r="58" spans="1:16" ht="34.5" customHeight="1">
      <c r="A58" s="5" t="s">
        <v>6</v>
      </c>
      <c r="B58" s="78">
        <v>0</v>
      </c>
      <c r="C58" s="78">
        <v>5.5E-06</v>
      </c>
      <c r="D58" s="4" t="e">
        <f t="shared" si="24"/>
        <v>#DIV/0!</v>
      </c>
      <c r="E58" s="78">
        <v>0</v>
      </c>
      <c r="F58" s="4">
        <f t="shared" si="19"/>
        <v>-100</v>
      </c>
      <c r="G58" s="78">
        <v>0</v>
      </c>
      <c r="H58" s="4" t="e">
        <f t="shared" si="19"/>
        <v>#DIV/0!</v>
      </c>
      <c r="I58" s="78">
        <v>0</v>
      </c>
      <c r="J58" s="4" t="e">
        <f t="shared" si="20"/>
        <v>#DIV/0!</v>
      </c>
      <c r="K58" s="78">
        <v>0</v>
      </c>
      <c r="L58" s="4" t="e">
        <f t="shared" si="21"/>
        <v>#DIV/0!</v>
      </c>
      <c r="M58" s="78">
        <v>0</v>
      </c>
      <c r="N58" s="4" t="e">
        <f t="shared" si="22"/>
        <v>#DIV/0!</v>
      </c>
      <c r="O58" s="78">
        <v>0</v>
      </c>
      <c r="P58" s="4" t="e">
        <f t="shared" si="23"/>
        <v>#DIV/0!</v>
      </c>
    </row>
    <row r="59" spans="1:16" ht="34.5" customHeight="1">
      <c r="A59" s="5" t="s">
        <v>7</v>
      </c>
      <c r="B59" s="78">
        <v>485.67285088</v>
      </c>
      <c r="C59" s="78">
        <v>505.11005951999994</v>
      </c>
      <c r="D59" s="4">
        <f t="shared" si="24"/>
        <v>4.002119658280525</v>
      </c>
      <c r="E59" s="76">
        <v>512.85031868</v>
      </c>
      <c r="F59" s="4">
        <f t="shared" si="19"/>
        <v>1.5323906174736506</v>
      </c>
      <c r="G59" s="76">
        <v>524.18363756</v>
      </c>
      <c r="H59" s="4">
        <f t="shared" si="19"/>
        <v>2.2098687408775035</v>
      </c>
      <c r="I59" s="76">
        <v>663.4422205399999</v>
      </c>
      <c r="J59" s="4">
        <f t="shared" si="20"/>
        <v>26.566755045660855</v>
      </c>
      <c r="K59" s="76">
        <v>768.9900876299998</v>
      </c>
      <c r="L59" s="4">
        <f t="shared" si="21"/>
        <v>15.909127249105534</v>
      </c>
      <c r="M59" s="76">
        <v>727.6806736999999</v>
      </c>
      <c r="N59" s="4">
        <f t="shared" si="22"/>
        <v>-5.371904605079377</v>
      </c>
      <c r="O59" s="76">
        <v>1007.35596148</v>
      </c>
      <c r="P59" s="4">
        <f t="shared" si="23"/>
        <v>38.43379354270188</v>
      </c>
    </row>
    <row r="60" spans="1:16" ht="34.5" customHeight="1">
      <c r="A60" s="5" t="s">
        <v>8</v>
      </c>
      <c r="B60" s="78">
        <v>55.03012159</v>
      </c>
      <c r="C60" s="78">
        <v>36.964861196363636</v>
      </c>
      <c r="D60" s="4">
        <f t="shared" si="24"/>
        <v>-32.82794926064484</v>
      </c>
      <c r="E60" s="76">
        <v>29.96472227090909</v>
      </c>
      <c r="F60" s="4">
        <f t="shared" si="19"/>
        <v>-18.93727907773985</v>
      </c>
      <c r="G60" s="76">
        <v>49.69829405</v>
      </c>
      <c r="H60" s="4">
        <f t="shared" si="19"/>
        <v>65.85601428466776</v>
      </c>
      <c r="I60" s="76">
        <v>77.74752483</v>
      </c>
      <c r="J60" s="4">
        <f t="shared" si="20"/>
        <v>56.43902133095452</v>
      </c>
      <c r="K60" s="76">
        <v>81.07698066545456</v>
      </c>
      <c r="L60" s="4">
        <f t="shared" si="21"/>
        <v>4.282394639230797</v>
      </c>
      <c r="M60" s="76">
        <v>113.70472155454544</v>
      </c>
      <c r="N60" s="4">
        <f t="shared" si="22"/>
        <v>40.24291558626453</v>
      </c>
      <c r="O60" s="76">
        <v>120.32114188</v>
      </c>
      <c r="P60" s="4">
        <f t="shared" si="23"/>
        <v>5.818949499190835</v>
      </c>
    </row>
    <row r="61" spans="1:16" ht="34.5" customHeight="1">
      <c r="A61" s="5" t="s">
        <v>9</v>
      </c>
      <c r="B61" s="78">
        <v>0</v>
      </c>
      <c r="C61" s="78">
        <v>0</v>
      </c>
      <c r="D61" s="4" t="e">
        <f t="shared" si="24"/>
        <v>#DIV/0!</v>
      </c>
      <c r="E61" s="78">
        <v>0</v>
      </c>
      <c r="F61" s="4" t="e">
        <f t="shared" si="19"/>
        <v>#DIV/0!</v>
      </c>
      <c r="G61" s="78">
        <v>0</v>
      </c>
      <c r="H61" s="4" t="e">
        <f t="shared" si="19"/>
        <v>#DIV/0!</v>
      </c>
      <c r="I61" s="78">
        <v>0</v>
      </c>
      <c r="J61" s="4" t="e">
        <f t="shared" si="20"/>
        <v>#DIV/0!</v>
      </c>
      <c r="K61" s="78">
        <v>0</v>
      </c>
      <c r="L61" s="4" t="e">
        <f t="shared" si="21"/>
        <v>#DIV/0!</v>
      </c>
      <c r="M61" s="78">
        <v>0</v>
      </c>
      <c r="N61" s="4" t="e">
        <f t="shared" si="22"/>
        <v>#DIV/0!</v>
      </c>
      <c r="O61" s="78">
        <v>0</v>
      </c>
      <c r="P61" s="4" t="e">
        <f t="shared" si="23"/>
        <v>#DIV/0!</v>
      </c>
    </row>
    <row r="62" spans="1:16" ht="34.5" customHeight="1">
      <c r="A62" s="5" t="s">
        <v>10</v>
      </c>
      <c r="B62" s="78">
        <v>45.487970110000006</v>
      </c>
      <c r="C62" s="78">
        <v>54.13054416999999</v>
      </c>
      <c r="D62" s="4">
        <f t="shared" si="24"/>
        <v>18.999691652760774</v>
      </c>
      <c r="E62" s="76">
        <v>56.463918969999995</v>
      </c>
      <c r="F62" s="4">
        <f t="shared" si="19"/>
        <v>4.31064352996694</v>
      </c>
      <c r="G62" s="76">
        <v>59.76197831</v>
      </c>
      <c r="H62" s="4">
        <f t="shared" si="19"/>
        <v>5.841003246254144</v>
      </c>
      <c r="I62" s="78">
        <v>64.72155954</v>
      </c>
      <c r="J62" s="4">
        <f t="shared" si="20"/>
        <v>8.298890649625815</v>
      </c>
      <c r="K62" s="78">
        <v>72.90746625</v>
      </c>
      <c r="L62" s="4">
        <f t="shared" si="21"/>
        <v>12.64788235663704</v>
      </c>
      <c r="M62" s="78">
        <v>77.46238196</v>
      </c>
      <c r="N62" s="4">
        <f t="shared" si="22"/>
        <v>6.247529840608064</v>
      </c>
      <c r="O62" s="78">
        <v>68.90254137</v>
      </c>
      <c r="P62" s="4">
        <f t="shared" si="23"/>
        <v>-11.050319359428084</v>
      </c>
    </row>
    <row r="63" spans="1:16" ht="34.5" customHeight="1">
      <c r="A63" s="5" t="s">
        <v>11</v>
      </c>
      <c r="B63" s="78">
        <v>1.6132915</v>
      </c>
      <c r="C63" s="78">
        <v>1.8962</v>
      </c>
      <c r="D63" s="4">
        <f t="shared" si="24"/>
        <v>17.536105533314963</v>
      </c>
      <c r="E63" s="76">
        <v>1.4291000000000003</v>
      </c>
      <c r="F63" s="4">
        <f t="shared" si="19"/>
        <v>-24.633477481278337</v>
      </c>
      <c r="G63" s="76">
        <v>1.74201676</v>
      </c>
      <c r="H63" s="4">
        <f t="shared" si="19"/>
        <v>21.896071653488193</v>
      </c>
      <c r="I63" s="76">
        <v>1.9318469099999998</v>
      </c>
      <c r="J63" s="4">
        <f t="shared" si="20"/>
        <v>10.897148314462813</v>
      </c>
      <c r="K63" s="76">
        <v>1.93613949</v>
      </c>
      <c r="L63" s="4">
        <f t="shared" si="21"/>
        <v>0.2222008368147667</v>
      </c>
      <c r="M63" s="76">
        <v>1.9633039500000002</v>
      </c>
      <c r="N63" s="4">
        <f t="shared" si="22"/>
        <v>1.403021845290717</v>
      </c>
      <c r="O63" s="76">
        <v>2.14572771</v>
      </c>
      <c r="P63" s="4">
        <f t="shared" si="23"/>
        <v>9.291671826973088</v>
      </c>
    </row>
    <row r="64" spans="1:16" ht="34.5" customHeight="1">
      <c r="A64" s="8" t="s">
        <v>3</v>
      </c>
      <c r="B64" s="78">
        <f>SUM(B56:B63)</f>
        <v>1227.13503148</v>
      </c>
      <c r="C64" s="78">
        <f>SUM(C56:C63)</f>
        <v>1259.3350468863634</v>
      </c>
      <c r="D64" s="4">
        <f t="shared" si="24"/>
        <v>2.6239993627700695</v>
      </c>
      <c r="E64" s="76">
        <f>SUM(E56:E63)</f>
        <v>1244.1645643809093</v>
      </c>
      <c r="F64" s="4">
        <f t="shared" si="19"/>
        <v>-1.204642286654561</v>
      </c>
      <c r="G64" s="76">
        <f>SUM(G56:G63)</f>
        <v>1355.93638601</v>
      </c>
      <c r="H64" s="4">
        <f t="shared" si="19"/>
        <v>8.983684701284501</v>
      </c>
      <c r="I64" s="76">
        <f>SUM(I56:I63)</f>
        <v>1573.03534412</v>
      </c>
      <c r="J64" s="4">
        <f t="shared" si="20"/>
        <v>16.010998771766786</v>
      </c>
      <c r="K64" s="76">
        <f>SUM(K56:K63)</f>
        <v>1837.2725083154544</v>
      </c>
      <c r="L64" s="4">
        <f t="shared" si="21"/>
        <v>16.797916536533773</v>
      </c>
      <c r="M64" s="76">
        <f>SUM(M56:M63)</f>
        <v>1940.446284714545</v>
      </c>
      <c r="N64" s="4">
        <f t="shared" si="22"/>
        <v>5.615594634553583</v>
      </c>
      <c r="O64" s="76">
        <f>SUM(O56:O63)</f>
        <v>2119.28763018</v>
      </c>
      <c r="P64" s="4">
        <f t="shared" si="23"/>
        <v>9.216505856113615</v>
      </c>
    </row>
    <row r="69" spans="1:16" ht="36" customHeight="1">
      <c r="A69" s="241" t="s">
        <v>151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</row>
    <row r="70" spans="1:16" ht="36" customHeight="1">
      <c r="A70" s="241" t="s">
        <v>325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1:16" ht="36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6" customHeight="1">
      <c r="A72" s="1"/>
      <c r="B72" s="1"/>
      <c r="C72" s="1"/>
      <c r="D72" s="1"/>
      <c r="E72" s="1"/>
      <c r="F72" s="1" t="s">
        <v>61</v>
      </c>
      <c r="G72" s="1"/>
      <c r="H72" s="1"/>
      <c r="I72" s="1"/>
      <c r="J72" s="1" t="s">
        <v>61</v>
      </c>
      <c r="K72" s="1"/>
      <c r="L72" s="1" t="s">
        <v>61</v>
      </c>
      <c r="M72" s="1"/>
      <c r="N72" s="1"/>
      <c r="O72" s="1"/>
      <c r="P72" s="1" t="s">
        <v>0</v>
      </c>
    </row>
    <row r="73" spans="1:16" ht="36" customHeight="1">
      <c r="A73" s="3" t="s">
        <v>60</v>
      </c>
      <c r="B73" s="3">
        <v>2550</v>
      </c>
      <c r="C73" s="3">
        <v>2551</v>
      </c>
      <c r="D73" s="3" t="s">
        <v>2</v>
      </c>
      <c r="E73" s="3">
        <v>2552</v>
      </c>
      <c r="F73" s="3" t="s">
        <v>2</v>
      </c>
      <c r="G73" s="3">
        <v>2553</v>
      </c>
      <c r="H73" s="3" t="s">
        <v>2</v>
      </c>
      <c r="I73" s="3">
        <v>2554</v>
      </c>
      <c r="J73" s="3" t="s">
        <v>2</v>
      </c>
      <c r="K73" s="3">
        <v>2555</v>
      </c>
      <c r="L73" s="3" t="s">
        <v>2</v>
      </c>
      <c r="M73" s="3">
        <v>2556</v>
      </c>
      <c r="N73" s="3" t="s">
        <v>2</v>
      </c>
      <c r="O73" s="3">
        <v>2557</v>
      </c>
      <c r="P73" s="3" t="s">
        <v>2</v>
      </c>
    </row>
    <row r="74" spans="1:16" ht="36" customHeight="1">
      <c r="A74" s="5" t="s">
        <v>4</v>
      </c>
      <c r="B74" s="76">
        <v>518.0236048600001</v>
      </c>
      <c r="C74" s="76">
        <v>458.92639125000005</v>
      </c>
      <c r="D74" s="4">
        <f>(C74-B74)/B74*100</f>
        <v>-11.408208632881028</v>
      </c>
      <c r="E74" s="76">
        <v>452.08779248999997</v>
      </c>
      <c r="F74" s="4">
        <f aca="true" t="shared" si="25" ref="F74:H82">(E74-C74)/C74*100</f>
        <v>-1.4901297659900228</v>
      </c>
      <c r="G74" s="76">
        <v>490.61026908</v>
      </c>
      <c r="H74" s="4">
        <f t="shared" si="25"/>
        <v>8.521016764869218</v>
      </c>
      <c r="I74" s="76">
        <v>530.0008533199999</v>
      </c>
      <c r="J74" s="4">
        <f aca="true" t="shared" si="26" ref="J74:J82">(I74-G74)/G74*100</f>
        <v>8.028895178624314</v>
      </c>
      <c r="K74" s="76">
        <v>642.2842301300001</v>
      </c>
      <c r="L74" s="4">
        <f aca="true" t="shared" si="27" ref="L74:L82">(K74-I74)/I74*100</f>
        <v>21.18550868487122</v>
      </c>
      <c r="M74" s="76">
        <v>687.1688840799999</v>
      </c>
      <c r="N74" s="4">
        <f aca="true" t="shared" si="28" ref="N74:N82">(M74-K74)/K74*100</f>
        <v>6.988285223959963</v>
      </c>
      <c r="O74" s="76">
        <v>592.7593000299998</v>
      </c>
      <c r="P74" s="4">
        <f aca="true" t="shared" si="29" ref="P74:P82">(O74-M74)/M74*100</f>
        <v>-13.738920116617054</v>
      </c>
    </row>
    <row r="75" spans="1:16" ht="36" customHeight="1">
      <c r="A75" s="5" t="s">
        <v>5</v>
      </c>
      <c r="B75" s="76">
        <v>268.69667318</v>
      </c>
      <c r="C75" s="76">
        <v>229.60795529</v>
      </c>
      <c r="D75" s="4">
        <f aca="true" t="shared" si="30" ref="D75:D82">(C75-B75)/B75*100</f>
        <v>-14.547525813173895</v>
      </c>
      <c r="E75" s="64">
        <v>237.16309234999997</v>
      </c>
      <c r="F75" s="4">
        <f t="shared" si="25"/>
        <v>3.290450912494585</v>
      </c>
      <c r="G75" s="64">
        <v>279.18565982</v>
      </c>
      <c r="H75" s="4">
        <f t="shared" si="25"/>
        <v>17.71884784162962</v>
      </c>
      <c r="I75" s="64">
        <v>296.11446391000004</v>
      </c>
      <c r="J75" s="4">
        <f t="shared" si="26"/>
        <v>6.063636685678833</v>
      </c>
      <c r="K75" s="64">
        <v>326.70930869000006</v>
      </c>
      <c r="L75" s="4">
        <f t="shared" si="27"/>
        <v>10.332100761311985</v>
      </c>
      <c r="M75" s="64">
        <v>492.92988238000004</v>
      </c>
      <c r="N75" s="4">
        <f t="shared" si="28"/>
        <v>50.877207740572615</v>
      </c>
      <c r="O75" s="64">
        <v>407.73211682</v>
      </c>
      <c r="P75" s="4">
        <f t="shared" si="29"/>
        <v>-17.283952262873978</v>
      </c>
    </row>
    <row r="76" spans="1:16" ht="36" customHeight="1">
      <c r="A76" s="5" t="s">
        <v>6</v>
      </c>
      <c r="B76" s="78">
        <v>0</v>
      </c>
      <c r="C76" s="78">
        <v>6.6E-05</v>
      </c>
      <c r="D76" s="4" t="e">
        <f t="shared" si="30"/>
        <v>#DIV/0!</v>
      </c>
      <c r="E76" s="78">
        <v>0</v>
      </c>
      <c r="F76" s="4">
        <f t="shared" si="25"/>
        <v>-100</v>
      </c>
      <c r="G76" s="78">
        <v>0.09476329</v>
      </c>
      <c r="H76" s="4" t="e">
        <f t="shared" si="25"/>
        <v>#DIV/0!</v>
      </c>
      <c r="I76" s="78">
        <v>0</v>
      </c>
      <c r="J76" s="4">
        <f t="shared" si="26"/>
        <v>-100</v>
      </c>
      <c r="K76" s="78">
        <v>0</v>
      </c>
      <c r="L76" s="4" t="e">
        <f t="shared" si="27"/>
        <v>#DIV/0!</v>
      </c>
      <c r="M76" s="78">
        <v>0</v>
      </c>
      <c r="N76" s="4" t="e">
        <f t="shared" si="28"/>
        <v>#DIV/0!</v>
      </c>
      <c r="O76" s="78">
        <v>0</v>
      </c>
      <c r="P76" s="4" t="e">
        <f t="shared" si="29"/>
        <v>#DIV/0!</v>
      </c>
    </row>
    <row r="77" spans="1:16" ht="36" customHeight="1">
      <c r="A77" s="5" t="s">
        <v>7</v>
      </c>
      <c r="B77" s="76">
        <v>6013.988178409999</v>
      </c>
      <c r="C77" s="76">
        <v>5667.77283986</v>
      </c>
      <c r="D77" s="4">
        <f t="shared" si="30"/>
        <v>-5.756834371455855</v>
      </c>
      <c r="E77" s="76">
        <v>6457.59170437</v>
      </c>
      <c r="F77" s="4">
        <f t="shared" si="25"/>
        <v>13.935259701225238</v>
      </c>
      <c r="G77" s="76">
        <v>5856.1200487239985</v>
      </c>
      <c r="H77" s="4">
        <f t="shared" si="25"/>
        <v>-9.314179080708556</v>
      </c>
      <c r="I77" s="76">
        <v>6410.410072899</v>
      </c>
      <c r="J77" s="4">
        <f t="shared" si="26"/>
        <v>9.465141075715765</v>
      </c>
      <c r="K77" s="76">
        <v>7528.745494005</v>
      </c>
      <c r="L77" s="4">
        <f t="shared" si="27"/>
        <v>17.445614373937428</v>
      </c>
      <c r="M77" s="76">
        <v>7896.499361801999</v>
      </c>
      <c r="N77" s="4">
        <f t="shared" si="28"/>
        <v>4.884663296027663</v>
      </c>
      <c r="O77" s="76">
        <v>7748.981028855001</v>
      </c>
      <c r="P77" s="4">
        <f t="shared" si="29"/>
        <v>-1.8681484818525238</v>
      </c>
    </row>
    <row r="78" spans="1:16" ht="36" customHeight="1">
      <c r="A78" s="5" t="s">
        <v>8</v>
      </c>
      <c r="B78" s="76">
        <v>68.65032149000001</v>
      </c>
      <c r="C78" s="76">
        <v>38.66245650454545</v>
      </c>
      <c r="D78" s="4">
        <f t="shared" si="30"/>
        <v>-43.68204596073561</v>
      </c>
      <c r="E78" s="76">
        <v>29.223966784545457</v>
      </c>
      <c r="F78" s="4">
        <f t="shared" si="25"/>
        <v>-24.412545330352547</v>
      </c>
      <c r="G78" s="76">
        <v>49.57765254363636</v>
      </c>
      <c r="H78" s="4">
        <f t="shared" si="25"/>
        <v>69.64723820400236</v>
      </c>
      <c r="I78" s="76">
        <v>84.62753342</v>
      </c>
      <c r="J78" s="4">
        <f t="shared" si="26"/>
        <v>70.69693516754162</v>
      </c>
      <c r="K78" s="76">
        <v>93.02503876454547</v>
      </c>
      <c r="L78" s="4">
        <f t="shared" si="27"/>
        <v>9.922899800079584</v>
      </c>
      <c r="M78" s="76">
        <v>124.83849644363639</v>
      </c>
      <c r="N78" s="4">
        <f t="shared" si="28"/>
        <v>34.19881152601674</v>
      </c>
      <c r="O78" s="76">
        <v>126.12945471272728</v>
      </c>
      <c r="P78" s="4">
        <f t="shared" si="29"/>
        <v>1.0341027053892395</v>
      </c>
    </row>
    <row r="79" spans="1:16" ht="36" customHeight="1">
      <c r="A79" s="5" t="s">
        <v>9</v>
      </c>
      <c r="B79" s="78">
        <v>0</v>
      </c>
      <c r="C79" s="78">
        <v>0</v>
      </c>
      <c r="D79" s="4" t="e">
        <f t="shared" si="30"/>
        <v>#DIV/0!</v>
      </c>
      <c r="E79" s="78">
        <v>0</v>
      </c>
      <c r="F79" s="4" t="e">
        <f t="shared" si="25"/>
        <v>#DIV/0!</v>
      </c>
      <c r="G79" s="78">
        <v>0</v>
      </c>
      <c r="H79" s="4" t="e">
        <f t="shared" si="25"/>
        <v>#DIV/0!</v>
      </c>
      <c r="I79" s="78">
        <v>0</v>
      </c>
      <c r="J79" s="4" t="e">
        <f t="shared" si="26"/>
        <v>#DIV/0!</v>
      </c>
      <c r="K79" s="78">
        <v>0</v>
      </c>
      <c r="L79" s="4" t="e">
        <f t="shared" si="27"/>
        <v>#DIV/0!</v>
      </c>
      <c r="M79" s="78">
        <v>0</v>
      </c>
      <c r="N79" s="4" t="e">
        <f t="shared" si="28"/>
        <v>#DIV/0!</v>
      </c>
      <c r="O79" s="78">
        <v>0</v>
      </c>
      <c r="P79" s="4" t="e">
        <f t="shared" si="29"/>
        <v>#DIV/0!</v>
      </c>
    </row>
    <row r="80" spans="1:16" ht="36" customHeight="1">
      <c r="A80" s="5" t="s">
        <v>10</v>
      </c>
      <c r="B80" s="76">
        <v>31.298576859999997</v>
      </c>
      <c r="C80" s="76">
        <v>34.77992044</v>
      </c>
      <c r="D80" s="4">
        <f t="shared" si="30"/>
        <v>11.12300918847593</v>
      </c>
      <c r="E80" s="76">
        <v>36.894997450000005</v>
      </c>
      <c r="F80" s="4">
        <f t="shared" si="25"/>
        <v>6.081316412580062</v>
      </c>
      <c r="G80" s="76">
        <v>46.24344266</v>
      </c>
      <c r="H80" s="4">
        <f t="shared" si="25"/>
        <v>25.3379749454353</v>
      </c>
      <c r="I80" s="78">
        <v>49.00560342</v>
      </c>
      <c r="J80" s="4">
        <f t="shared" si="26"/>
        <v>5.9730863472006055</v>
      </c>
      <c r="K80" s="78">
        <v>51.99109257</v>
      </c>
      <c r="L80" s="4">
        <f t="shared" si="27"/>
        <v>6.092138330412991</v>
      </c>
      <c r="M80" s="78">
        <v>57.2399355</v>
      </c>
      <c r="N80" s="4">
        <f t="shared" si="28"/>
        <v>10.095658064759922</v>
      </c>
      <c r="O80" s="78">
        <v>46.94546706</v>
      </c>
      <c r="P80" s="4">
        <f t="shared" si="29"/>
        <v>-17.984765968158722</v>
      </c>
    </row>
    <row r="81" spans="1:16" ht="36" customHeight="1">
      <c r="A81" s="5" t="s">
        <v>11</v>
      </c>
      <c r="B81" s="76">
        <v>1.5708835899999998</v>
      </c>
      <c r="C81" s="76">
        <v>1.8897000000000002</v>
      </c>
      <c r="D81" s="4">
        <f t="shared" si="30"/>
        <v>20.295355558459963</v>
      </c>
      <c r="E81" s="76">
        <v>1.5670020100000004</v>
      </c>
      <c r="F81" s="4">
        <f t="shared" si="25"/>
        <v>-17.07667830872624</v>
      </c>
      <c r="G81" s="76">
        <v>1.724098</v>
      </c>
      <c r="H81" s="4">
        <f t="shared" si="25"/>
        <v>10.025257721271172</v>
      </c>
      <c r="I81" s="76">
        <v>2.060278</v>
      </c>
      <c r="J81" s="4">
        <f t="shared" si="26"/>
        <v>19.498891594329322</v>
      </c>
      <c r="K81" s="76">
        <v>2.07056583</v>
      </c>
      <c r="L81" s="4">
        <f t="shared" si="27"/>
        <v>0.4993418363929635</v>
      </c>
      <c r="M81" s="76">
        <v>2.1017107</v>
      </c>
      <c r="N81" s="4">
        <f t="shared" si="28"/>
        <v>1.5041719296604001</v>
      </c>
      <c r="O81" s="76">
        <v>2.2113263599999997</v>
      </c>
      <c r="P81" s="4">
        <f t="shared" si="29"/>
        <v>5.2155446513166535</v>
      </c>
    </row>
    <row r="82" spans="1:16" ht="36" customHeight="1">
      <c r="A82" s="8" t="s">
        <v>3</v>
      </c>
      <c r="B82" s="76">
        <f>SUM(B74:B81)</f>
        <v>6902.22823839</v>
      </c>
      <c r="C82" s="76">
        <f>SUM(C74:C81)</f>
        <v>6431.639329344545</v>
      </c>
      <c r="D82" s="4">
        <f t="shared" si="30"/>
        <v>-6.817927382175693</v>
      </c>
      <c r="E82" s="76">
        <f>SUM(E74:E81)</f>
        <v>7214.528555454545</v>
      </c>
      <c r="F82" s="4">
        <f t="shared" si="25"/>
        <v>12.172467795854855</v>
      </c>
      <c r="G82" s="76">
        <f>SUM(G74:G81)</f>
        <v>6723.555934117635</v>
      </c>
      <c r="H82" s="4">
        <f t="shared" si="25"/>
        <v>-6.805332012522294</v>
      </c>
      <c r="I82" s="76">
        <f>SUM(I74:I81)</f>
        <v>7372.218804968999</v>
      </c>
      <c r="J82" s="4">
        <f t="shared" si="26"/>
        <v>9.647616190114906</v>
      </c>
      <c r="K82" s="76">
        <f>SUM(K74:K81)</f>
        <v>8644.825729989545</v>
      </c>
      <c r="L82" s="4">
        <f t="shared" si="27"/>
        <v>17.26219688654367</v>
      </c>
      <c r="M82" s="76">
        <f>SUM(M74:M81)</f>
        <v>9260.778270905637</v>
      </c>
      <c r="N82" s="4">
        <f t="shared" si="28"/>
        <v>7.125100726777026</v>
      </c>
      <c r="O82" s="76">
        <f>SUM(O74:O81)</f>
        <v>8924.758693837728</v>
      </c>
      <c r="P82" s="4">
        <f t="shared" si="29"/>
        <v>-3.6284161788385956</v>
      </c>
    </row>
    <row r="83" ht="27.75" customHeight="1">
      <c r="A83" s="18"/>
    </row>
    <row r="84" ht="27.75" customHeight="1">
      <c r="A84" s="18"/>
    </row>
    <row r="85" ht="27.75" customHeight="1">
      <c r="A85" s="18"/>
    </row>
    <row r="86" spans="1:16" ht="36" customHeight="1">
      <c r="A86" s="246" t="s">
        <v>152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ht="36" customHeight="1">
      <c r="A87" s="241" t="s">
        <v>325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</row>
    <row r="88" spans="1:16" ht="36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6" customHeight="1">
      <c r="A89" s="1"/>
      <c r="B89" s="1"/>
      <c r="C89" s="1"/>
      <c r="D89" s="1"/>
      <c r="E89" s="1"/>
      <c r="F89" s="1" t="s">
        <v>61</v>
      </c>
      <c r="G89" s="1"/>
      <c r="H89" s="1"/>
      <c r="I89" s="1"/>
      <c r="J89" s="1" t="s">
        <v>61</v>
      </c>
      <c r="K89" s="1"/>
      <c r="L89" s="1" t="s">
        <v>61</v>
      </c>
      <c r="M89" s="1"/>
      <c r="N89" s="1"/>
      <c r="O89" s="1"/>
      <c r="P89" s="1" t="s">
        <v>0</v>
      </c>
    </row>
    <row r="90" spans="1:16" ht="36" customHeight="1">
      <c r="A90" s="3" t="s">
        <v>60</v>
      </c>
      <c r="B90" s="3">
        <v>2550</v>
      </c>
      <c r="C90" s="3">
        <v>2551</v>
      </c>
      <c r="D90" s="3" t="s">
        <v>2</v>
      </c>
      <c r="E90" s="3">
        <v>2552</v>
      </c>
      <c r="F90" s="3" t="s">
        <v>2</v>
      </c>
      <c r="G90" s="3">
        <v>2553</v>
      </c>
      <c r="H90" s="3" t="s">
        <v>2</v>
      </c>
      <c r="I90" s="3">
        <v>2554</v>
      </c>
      <c r="J90" s="3" t="s">
        <v>2</v>
      </c>
      <c r="K90" s="3">
        <v>2555</v>
      </c>
      <c r="L90" s="3" t="s">
        <v>2</v>
      </c>
      <c r="M90" s="3">
        <v>2556</v>
      </c>
      <c r="N90" s="3" t="s">
        <v>2</v>
      </c>
      <c r="O90" s="3">
        <v>2557</v>
      </c>
      <c r="P90" s="3" t="s">
        <v>2</v>
      </c>
    </row>
    <row r="91" spans="1:16" ht="36" customHeight="1">
      <c r="A91" s="5" t="s">
        <v>4</v>
      </c>
      <c r="B91" s="76">
        <v>724.7021253600001</v>
      </c>
      <c r="C91" s="76">
        <v>671.49224817</v>
      </c>
      <c r="D91" s="4">
        <f>(C91-B91)/B91*100</f>
        <v>-7.342310078581282</v>
      </c>
      <c r="E91" s="76">
        <v>615.74272757</v>
      </c>
      <c r="F91" s="4">
        <f aca="true" t="shared" si="31" ref="F91:H99">(E91-C91)/C91*100</f>
        <v>-8.302332715222352</v>
      </c>
      <c r="G91" s="76">
        <v>642.2231115700001</v>
      </c>
      <c r="H91" s="4">
        <f t="shared" si="31"/>
        <v>4.300559765359092</v>
      </c>
      <c r="I91" s="76">
        <v>726.10703936</v>
      </c>
      <c r="J91" s="4">
        <f aca="true" t="shared" si="32" ref="J91:J99">(I91-G91)/G91*100</f>
        <v>13.061493160053747</v>
      </c>
      <c r="K91" s="76">
        <v>834.28271986</v>
      </c>
      <c r="L91" s="4">
        <f aca="true" t="shared" si="33" ref="L91:L99">(K91-I91)/I91*100</f>
        <v>14.89803495023921</v>
      </c>
      <c r="M91" s="76">
        <v>913.2916549700001</v>
      </c>
      <c r="N91" s="4">
        <f aca="true" t="shared" si="34" ref="N91:N99">(M91-K91)/K91*100</f>
        <v>9.470283062228404</v>
      </c>
      <c r="O91" s="76">
        <v>803.79289665</v>
      </c>
      <c r="P91" s="4">
        <f aca="true" t="shared" si="35" ref="P91:P99">(O91-M91)/M91*100</f>
        <v>-11.989462262588715</v>
      </c>
    </row>
    <row r="92" spans="1:16" ht="36" customHeight="1">
      <c r="A92" s="5" t="s">
        <v>5</v>
      </c>
      <c r="B92" s="76">
        <v>441.93257749</v>
      </c>
      <c r="C92" s="76">
        <v>376.24260567</v>
      </c>
      <c r="D92" s="4">
        <f aca="true" t="shared" si="36" ref="D92:D99">(C92-B92)/B92*100</f>
        <v>-14.864251961937896</v>
      </c>
      <c r="E92" s="76">
        <v>1104.2988591000003</v>
      </c>
      <c r="F92" s="4">
        <f t="shared" si="31"/>
        <v>193.50712610909724</v>
      </c>
      <c r="G92" s="76">
        <v>1388.2440356800005</v>
      </c>
      <c r="H92" s="4">
        <f t="shared" si="31"/>
        <v>25.7127112140109</v>
      </c>
      <c r="I92" s="76">
        <v>2401.7558443100006</v>
      </c>
      <c r="J92" s="4">
        <f t="shared" si="32"/>
        <v>73.00674683853792</v>
      </c>
      <c r="K92" s="76">
        <v>1944.8503864</v>
      </c>
      <c r="L92" s="4">
        <f t="shared" si="33"/>
        <v>-19.023809559679236</v>
      </c>
      <c r="M92" s="76">
        <v>1677.89339993</v>
      </c>
      <c r="N92" s="4">
        <f t="shared" si="34"/>
        <v>-13.726350794733811</v>
      </c>
      <c r="O92" s="76">
        <v>1607.9455273500002</v>
      </c>
      <c r="P92" s="4">
        <f t="shared" si="35"/>
        <v>-4.168791210628631</v>
      </c>
    </row>
    <row r="93" spans="1:16" ht="36" customHeight="1">
      <c r="A93" s="5" t="s">
        <v>6</v>
      </c>
      <c r="B93" s="78">
        <v>0</v>
      </c>
      <c r="C93" s="78">
        <v>0</v>
      </c>
      <c r="D93" s="4" t="e">
        <f t="shared" si="36"/>
        <v>#DIV/0!</v>
      </c>
      <c r="E93" s="78">
        <v>0</v>
      </c>
      <c r="F93" s="4" t="e">
        <f t="shared" si="31"/>
        <v>#DIV/0!</v>
      </c>
      <c r="G93" s="78">
        <v>0</v>
      </c>
      <c r="H93" s="4" t="e">
        <f t="shared" si="31"/>
        <v>#DIV/0!</v>
      </c>
      <c r="I93" s="78">
        <v>0</v>
      </c>
      <c r="J93" s="4" t="e">
        <f t="shared" si="32"/>
        <v>#DIV/0!</v>
      </c>
      <c r="K93" s="78">
        <v>0</v>
      </c>
      <c r="L93" s="4" t="e">
        <f t="shared" si="33"/>
        <v>#DIV/0!</v>
      </c>
      <c r="M93" s="78">
        <v>0</v>
      </c>
      <c r="N93" s="4" t="e">
        <f t="shared" si="34"/>
        <v>#DIV/0!</v>
      </c>
      <c r="O93" s="78">
        <v>0</v>
      </c>
      <c r="P93" s="4" t="e">
        <f t="shared" si="35"/>
        <v>#DIV/0!</v>
      </c>
    </row>
    <row r="94" spans="1:16" ht="36" customHeight="1">
      <c r="A94" s="5" t="s">
        <v>7</v>
      </c>
      <c r="B94" s="76">
        <v>1138.8807093299997</v>
      </c>
      <c r="C94" s="76">
        <v>1174.996289798</v>
      </c>
      <c r="D94" s="4">
        <f t="shared" si="36"/>
        <v>3.1711469139947837</v>
      </c>
      <c r="E94" s="76">
        <v>1629.087907219</v>
      </c>
      <c r="F94" s="4">
        <f t="shared" si="31"/>
        <v>38.646217129678384</v>
      </c>
      <c r="G94" s="76">
        <v>1745.037387831</v>
      </c>
      <c r="H94" s="4">
        <f t="shared" si="31"/>
        <v>7.117447750866686</v>
      </c>
      <c r="I94" s="76">
        <v>1842.6169430849998</v>
      </c>
      <c r="J94" s="4">
        <f t="shared" si="32"/>
        <v>5.5918317816265635</v>
      </c>
      <c r="K94" s="76">
        <v>2157.32189205</v>
      </c>
      <c r="L94" s="4">
        <f t="shared" si="33"/>
        <v>17.07923885895164</v>
      </c>
      <c r="M94" s="76">
        <v>1605.688600721</v>
      </c>
      <c r="N94" s="4">
        <f t="shared" si="34"/>
        <v>-25.570281994626637</v>
      </c>
      <c r="O94" s="76">
        <v>2042.8774358350001</v>
      </c>
      <c r="P94" s="4">
        <f t="shared" si="35"/>
        <v>27.22749821588631</v>
      </c>
    </row>
    <row r="95" spans="1:16" ht="36" customHeight="1">
      <c r="A95" s="5" t="s">
        <v>8</v>
      </c>
      <c r="B95" s="76">
        <v>67.17717686</v>
      </c>
      <c r="C95" s="76">
        <v>51.01758008454546</v>
      </c>
      <c r="D95" s="4">
        <f t="shared" si="36"/>
        <v>-24.055188876322994</v>
      </c>
      <c r="E95" s="76">
        <v>34.80140607090909</v>
      </c>
      <c r="F95" s="4">
        <f t="shared" si="31"/>
        <v>-31.785462945837896</v>
      </c>
      <c r="G95" s="76">
        <v>57.17730579818181</v>
      </c>
      <c r="H95" s="4">
        <f t="shared" si="31"/>
        <v>64.29596459890455</v>
      </c>
      <c r="I95" s="76">
        <v>107.2179231709091</v>
      </c>
      <c r="J95" s="4">
        <f t="shared" si="32"/>
        <v>87.51831985465557</v>
      </c>
      <c r="K95" s="76">
        <v>139.39022749636365</v>
      </c>
      <c r="L95" s="4">
        <f t="shared" si="33"/>
        <v>30.006461022538904</v>
      </c>
      <c r="M95" s="76">
        <v>143.44055705090906</v>
      </c>
      <c r="N95" s="4">
        <f t="shared" si="34"/>
        <v>2.905748578860076</v>
      </c>
      <c r="O95" s="76">
        <v>183.14877939636366</v>
      </c>
      <c r="P95" s="4">
        <f t="shared" si="35"/>
        <v>27.682702271827903</v>
      </c>
    </row>
    <row r="96" spans="1:16" ht="36" customHeight="1">
      <c r="A96" s="5" t="s">
        <v>9</v>
      </c>
      <c r="B96" s="78">
        <v>0</v>
      </c>
      <c r="C96" s="78">
        <v>0</v>
      </c>
      <c r="D96" s="4" t="e">
        <f t="shared" si="36"/>
        <v>#DIV/0!</v>
      </c>
      <c r="E96" s="78">
        <v>0</v>
      </c>
      <c r="F96" s="4" t="e">
        <f t="shared" si="31"/>
        <v>#DIV/0!</v>
      </c>
      <c r="G96" s="78">
        <v>0</v>
      </c>
      <c r="H96" s="4" t="e">
        <f t="shared" si="31"/>
        <v>#DIV/0!</v>
      </c>
      <c r="I96" s="78">
        <v>0</v>
      </c>
      <c r="J96" s="4" t="e">
        <f t="shared" si="32"/>
        <v>#DIV/0!</v>
      </c>
      <c r="K96" s="78">
        <v>0</v>
      </c>
      <c r="L96" s="4" t="e">
        <f t="shared" si="33"/>
        <v>#DIV/0!</v>
      </c>
      <c r="M96" s="78">
        <v>0</v>
      </c>
      <c r="N96" s="4" t="e">
        <f t="shared" si="34"/>
        <v>#DIV/0!</v>
      </c>
      <c r="O96" s="78">
        <v>0</v>
      </c>
      <c r="P96" s="4" t="e">
        <f t="shared" si="35"/>
        <v>#DIV/0!</v>
      </c>
    </row>
    <row r="97" spans="1:16" ht="36" customHeight="1">
      <c r="A97" s="5" t="s">
        <v>10</v>
      </c>
      <c r="B97" s="76">
        <v>50.367313960000004</v>
      </c>
      <c r="C97" s="76">
        <v>51.35837756</v>
      </c>
      <c r="D97" s="4">
        <f t="shared" si="36"/>
        <v>1.9676721311505028</v>
      </c>
      <c r="E97" s="76">
        <v>55.49625820000001</v>
      </c>
      <c r="F97" s="4">
        <f t="shared" si="31"/>
        <v>8.05687569699</v>
      </c>
      <c r="G97" s="76">
        <v>65.18863851999998</v>
      </c>
      <c r="H97" s="4">
        <f t="shared" si="31"/>
        <v>17.46492580647532</v>
      </c>
      <c r="I97" s="78">
        <v>68.91195652</v>
      </c>
      <c r="J97" s="4">
        <f t="shared" si="32"/>
        <v>5.711605710031358</v>
      </c>
      <c r="K97" s="78">
        <v>73.03839277</v>
      </c>
      <c r="L97" s="4">
        <f t="shared" si="33"/>
        <v>5.987983012501467</v>
      </c>
      <c r="M97" s="78">
        <v>79.92526345</v>
      </c>
      <c r="N97" s="4">
        <f t="shared" si="34"/>
        <v>9.429110388131013</v>
      </c>
      <c r="O97" s="78">
        <v>73.78222509</v>
      </c>
      <c r="P97" s="4">
        <f t="shared" si="35"/>
        <v>-7.685978243716388</v>
      </c>
    </row>
    <row r="98" spans="1:16" ht="36" customHeight="1">
      <c r="A98" s="5" t="s">
        <v>11</v>
      </c>
      <c r="B98" s="76">
        <v>1.5729929999999999</v>
      </c>
      <c r="C98" s="76">
        <v>1.8491448000000001</v>
      </c>
      <c r="D98" s="4">
        <f t="shared" si="36"/>
        <v>17.555818748080906</v>
      </c>
      <c r="E98" s="76">
        <v>1.4624480000000002</v>
      </c>
      <c r="F98" s="4">
        <f t="shared" si="31"/>
        <v>-20.91219681660408</v>
      </c>
      <c r="G98" s="76">
        <v>1.8269227300000002</v>
      </c>
      <c r="H98" s="4">
        <f t="shared" si="31"/>
        <v>24.9222351837467</v>
      </c>
      <c r="I98" s="76">
        <v>2.0046575</v>
      </c>
      <c r="J98" s="4">
        <f t="shared" si="32"/>
        <v>9.728641889523145</v>
      </c>
      <c r="K98" s="76">
        <v>2.07314</v>
      </c>
      <c r="L98" s="4">
        <f t="shared" si="33"/>
        <v>3.4161695950555147</v>
      </c>
      <c r="M98" s="76">
        <v>2.1789253499999996</v>
      </c>
      <c r="N98" s="4">
        <f t="shared" si="34"/>
        <v>5.10266311006491</v>
      </c>
      <c r="O98" s="76">
        <v>2.426327</v>
      </c>
      <c r="P98" s="4">
        <f t="shared" si="35"/>
        <v>11.354296740822283</v>
      </c>
    </row>
    <row r="99" spans="1:16" ht="36" customHeight="1">
      <c r="A99" s="8" t="s">
        <v>3</v>
      </c>
      <c r="B99" s="76">
        <f>SUM(B91:B98)</f>
        <v>2424.632896</v>
      </c>
      <c r="C99" s="76">
        <f>SUM(C91:C98)</f>
        <v>2326.9562460825455</v>
      </c>
      <c r="D99" s="4">
        <f t="shared" si="36"/>
        <v>-4.028512938127463</v>
      </c>
      <c r="E99" s="76">
        <f>SUM(E91:E98)</f>
        <v>3440.88960615991</v>
      </c>
      <c r="F99" s="4">
        <f t="shared" si="31"/>
        <v>47.87083392533411</v>
      </c>
      <c r="G99" s="76">
        <f>SUM(G91:G98)</f>
        <v>3899.6974021291826</v>
      </c>
      <c r="H99" s="4">
        <f t="shared" si="31"/>
        <v>13.333987674231428</v>
      </c>
      <c r="I99" s="76">
        <f>SUM(I91:I98)</f>
        <v>5148.614363945909</v>
      </c>
      <c r="J99" s="4">
        <f t="shared" si="32"/>
        <v>32.025996712843266</v>
      </c>
      <c r="K99" s="76">
        <f>SUM(K91:K98)</f>
        <v>5150.956758576365</v>
      </c>
      <c r="L99" s="4">
        <f t="shared" si="33"/>
        <v>0.04549563173461868</v>
      </c>
      <c r="M99" s="76">
        <f>SUM(M91:M98)</f>
        <v>4422.418401471909</v>
      </c>
      <c r="N99" s="4">
        <f t="shared" si="34"/>
        <v>-14.143748263687836</v>
      </c>
      <c r="O99" s="76">
        <f>SUM(O91:O98)</f>
        <v>4713.973191321364</v>
      </c>
      <c r="P99" s="4">
        <f t="shared" si="35"/>
        <v>6.5926550448599865</v>
      </c>
    </row>
    <row r="100" spans="1:16" ht="36" customHeight="1">
      <c r="A100" s="10"/>
      <c r="B100" s="77"/>
      <c r="C100" s="77"/>
      <c r="D100" s="13"/>
      <c r="E100" s="77"/>
      <c r="F100" s="13"/>
      <c r="G100" s="13"/>
      <c r="H100" s="13"/>
      <c r="I100" s="77"/>
      <c r="J100" s="13"/>
      <c r="K100" s="77"/>
      <c r="L100" s="13"/>
      <c r="M100" s="13"/>
      <c r="N100" s="13"/>
      <c r="O100" s="77"/>
      <c r="P100" s="13"/>
    </row>
    <row r="101" spans="1:16" ht="36" customHeight="1">
      <c r="A101" s="10"/>
      <c r="B101" s="77"/>
      <c r="C101" s="77"/>
      <c r="D101" s="13"/>
      <c r="E101" s="77"/>
      <c r="F101" s="13"/>
      <c r="G101" s="13"/>
      <c r="H101" s="13"/>
      <c r="I101" s="77"/>
      <c r="J101" s="13"/>
      <c r="K101" s="77"/>
      <c r="L101" s="13"/>
      <c r="M101" s="13"/>
      <c r="N101" s="13"/>
      <c r="O101" s="77"/>
      <c r="P101" s="13"/>
    </row>
    <row r="102" spans="1:16" ht="36" customHeight="1">
      <c r="A102" s="241" t="s">
        <v>155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</row>
    <row r="103" spans="1:16" ht="36" customHeight="1">
      <c r="A103" s="241" t="s">
        <v>325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</row>
    <row r="104" spans="1:16" ht="36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6" customHeight="1">
      <c r="A105" s="1"/>
      <c r="B105" s="1"/>
      <c r="C105" s="1"/>
      <c r="D105" s="1"/>
      <c r="E105" s="1"/>
      <c r="F105" s="1" t="s">
        <v>61</v>
      </c>
      <c r="G105" s="1"/>
      <c r="H105" s="1"/>
      <c r="I105" s="1"/>
      <c r="J105" s="1" t="s">
        <v>61</v>
      </c>
      <c r="K105" s="1"/>
      <c r="L105" s="1" t="s">
        <v>61</v>
      </c>
      <c r="M105" s="1"/>
      <c r="N105" s="1"/>
      <c r="O105" s="1"/>
      <c r="P105" s="1" t="s">
        <v>0</v>
      </c>
    </row>
    <row r="106" spans="1:16" ht="36" customHeight="1">
      <c r="A106" s="3" t="s">
        <v>60</v>
      </c>
      <c r="B106" s="3">
        <v>2550</v>
      </c>
      <c r="C106" s="3">
        <v>2551</v>
      </c>
      <c r="D106" s="3" t="s">
        <v>2</v>
      </c>
      <c r="E106" s="3">
        <v>2552</v>
      </c>
      <c r="F106" s="3" t="s">
        <v>2</v>
      </c>
      <c r="G106" s="3">
        <v>2553</v>
      </c>
      <c r="H106" s="3" t="s">
        <v>2</v>
      </c>
      <c r="I106" s="3">
        <v>2554</v>
      </c>
      <c r="J106" s="3" t="s">
        <v>2</v>
      </c>
      <c r="K106" s="3">
        <v>2555</v>
      </c>
      <c r="L106" s="3" t="s">
        <v>2</v>
      </c>
      <c r="M106" s="3">
        <v>2556</v>
      </c>
      <c r="N106" s="3" t="s">
        <v>2</v>
      </c>
      <c r="O106" s="3">
        <v>2557</v>
      </c>
      <c r="P106" s="3" t="s">
        <v>2</v>
      </c>
    </row>
    <row r="107" spans="1:16" ht="36" customHeight="1">
      <c r="A107" s="5" t="s">
        <v>4</v>
      </c>
      <c r="B107" s="78">
        <v>405.47450542</v>
      </c>
      <c r="C107" s="78">
        <v>427.0078752300001</v>
      </c>
      <c r="D107" s="4">
        <f>(C107-B107)/B107*100</f>
        <v>5.310659368754959</v>
      </c>
      <c r="E107" s="76">
        <v>392.88000696999995</v>
      </c>
      <c r="F107" s="4">
        <f aca="true" t="shared" si="37" ref="F107:H115">(E107-C107)/C107*100</f>
        <v>-7.992327598552548</v>
      </c>
      <c r="G107" s="76">
        <v>423.0509844400001</v>
      </c>
      <c r="H107" s="4">
        <f t="shared" si="37"/>
        <v>7.679438234255574</v>
      </c>
      <c r="I107" s="76">
        <v>450.3745839500001</v>
      </c>
      <c r="J107" s="4">
        <f aca="true" t="shared" si="38" ref="J107:J115">(I107-G107)/G107*100</f>
        <v>6.45870131851099</v>
      </c>
      <c r="K107" s="76">
        <v>531.9032224900001</v>
      </c>
      <c r="L107" s="4">
        <f aca="true" t="shared" si="39" ref="L107:L115">(K107-I107)/I107*100</f>
        <v>18.102406628934272</v>
      </c>
      <c r="M107" s="76">
        <v>645.8688173600001</v>
      </c>
      <c r="N107" s="4">
        <f aca="true" t="shared" si="40" ref="N107:N115">(M107-K107)/K107*100</f>
        <v>21.42600195886999</v>
      </c>
      <c r="O107" s="76">
        <v>532.07984405</v>
      </c>
      <c r="P107" s="4">
        <f aca="true" t="shared" si="41" ref="P107:P115">(O107-M107)/M107*100</f>
        <v>-17.617969818563846</v>
      </c>
    </row>
    <row r="108" spans="1:16" ht="36" customHeight="1">
      <c r="A108" s="5" t="s">
        <v>5</v>
      </c>
      <c r="B108" s="78">
        <v>241.81267243000002</v>
      </c>
      <c r="C108" s="78">
        <v>283.4104157700001</v>
      </c>
      <c r="D108" s="4">
        <f aca="true" t="shared" si="42" ref="D108:D115">(C108-B108)/B108*100</f>
        <v>17.2024662404911</v>
      </c>
      <c r="E108" s="76">
        <v>261.14749991</v>
      </c>
      <c r="F108" s="4">
        <f t="shared" si="37"/>
        <v>-7.855362619441412</v>
      </c>
      <c r="G108" s="76">
        <v>271.38067446</v>
      </c>
      <c r="H108" s="4">
        <f t="shared" si="37"/>
        <v>3.918542032195096</v>
      </c>
      <c r="I108" s="76">
        <v>265.46634475</v>
      </c>
      <c r="J108" s="4">
        <f t="shared" si="38"/>
        <v>-2.179348150625863</v>
      </c>
      <c r="K108" s="76">
        <v>273.95543291999996</v>
      </c>
      <c r="L108" s="4">
        <f t="shared" si="39"/>
        <v>3.1978020332462296</v>
      </c>
      <c r="M108" s="76">
        <v>367.19668896999997</v>
      </c>
      <c r="N108" s="4">
        <f t="shared" si="40"/>
        <v>34.035191438319885</v>
      </c>
      <c r="O108" s="76">
        <v>388.44308587</v>
      </c>
      <c r="P108" s="4">
        <f t="shared" si="41"/>
        <v>5.786107973793814</v>
      </c>
    </row>
    <row r="109" spans="1:16" ht="36" customHeight="1">
      <c r="A109" s="5" t="s">
        <v>6</v>
      </c>
      <c r="B109" s="78">
        <v>0.00272727</v>
      </c>
      <c r="C109" s="78">
        <v>0.04725389</v>
      </c>
      <c r="D109" s="4">
        <f t="shared" si="42"/>
        <v>1632.6443659776994</v>
      </c>
      <c r="E109" s="78">
        <v>0.0063636299999999995</v>
      </c>
      <c r="F109" s="4">
        <f t="shared" si="37"/>
        <v>-86.53310870279674</v>
      </c>
      <c r="G109" s="78">
        <v>0.0045454499999999995</v>
      </c>
      <c r="H109" s="4">
        <f t="shared" si="37"/>
        <v>-28.571428571428577</v>
      </c>
      <c r="I109" s="78">
        <v>0</v>
      </c>
      <c r="J109" s="4">
        <f t="shared" si="38"/>
        <v>-100</v>
      </c>
      <c r="K109" s="78">
        <v>1.09519364</v>
      </c>
      <c r="L109" s="4" t="e">
        <f t="shared" si="39"/>
        <v>#DIV/0!</v>
      </c>
      <c r="M109" s="78">
        <v>0</v>
      </c>
      <c r="N109" s="4">
        <f t="shared" si="40"/>
        <v>-100</v>
      </c>
      <c r="O109" s="78">
        <v>0</v>
      </c>
      <c r="P109" s="4" t="e">
        <f t="shared" si="41"/>
        <v>#DIV/0!</v>
      </c>
    </row>
    <row r="110" spans="1:16" ht="36" customHeight="1">
      <c r="A110" s="5" t="s">
        <v>7</v>
      </c>
      <c r="B110" s="78">
        <v>370.79952660000004</v>
      </c>
      <c r="C110" s="78">
        <v>452.69207228100004</v>
      </c>
      <c r="D110" s="4">
        <f t="shared" si="42"/>
        <v>22.085396503038577</v>
      </c>
      <c r="E110" s="76">
        <v>445.181854537</v>
      </c>
      <c r="F110" s="4">
        <f t="shared" si="37"/>
        <v>-1.6590124289471142</v>
      </c>
      <c r="G110" s="76">
        <v>465.001459113</v>
      </c>
      <c r="H110" s="4">
        <f t="shared" si="37"/>
        <v>4.452024352298206</v>
      </c>
      <c r="I110" s="76">
        <v>469.445955347</v>
      </c>
      <c r="J110" s="4">
        <f t="shared" si="38"/>
        <v>0.9558026425288975</v>
      </c>
      <c r="K110" s="76">
        <v>546.591409584</v>
      </c>
      <c r="L110" s="4">
        <f t="shared" si="39"/>
        <v>16.433298307997227</v>
      </c>
      <c r="M110" s="76">
        <v>606.944936417</v>
      </c>
      <c r="N110" s="4">
        <f t="shared" si="40"/>
        <v>11.04179937239298</v>
      </c>
      <c r="O110" s="76">
        <v>676.058487521</v>
      </c>
      <c r="P110" s="4">
        <f t="shared" si="41"/>
        <v>11.387120471257324</v>
      </c>
    </row>
    <row r="111" spans="1:16" ht="36" customHeight="1">
      <c r="A111" s="5" t="s">
        <v>8</v>
      </c>
      <c r="B111" s="78">
        <v>163.19538863</v>
      </c>
      <c r="C111" s="78">
        <v>89.81763132545454</v>
      </c>
      <c r="D111" s="4">
        <f t="shared" si="42"/>
        <v>-44.963131569182416</v>
      </c>
      <c r="E111" s="76">
        <v>29.63221431909091</v>
      </c>
      <c r="F111" s="4">
        <f t="shared" si="37"/>
        <v>-67.00846606417569</v>
      </c>
      <c r="G111" s="76">
        <v>74.33895024272726</v>
      </c>
      <c r="H111" s="4">
        <f t="shared" si="37"/>
        <v>150.8720726781242</v>
      </c>
      <c r="I111" s="76">
        <v>153.08867731999996</v>
      </c>
      <c r="J111" s="4">
        <f t="shared" si="38"/>
        <v>105.93333214975947</v>
      </c>
      <c r="K111" s="76">
        <v>203.0527013109091</v>
      </c>
      <c r="L111" s="4">
        <f t="shared" si="39"/>
        <v>32.63730856232415</v>
      </c>
      <c r="M111" s="76">
        <v>226.0233353154546</v>
      </c>
      <c r="N111" s="4">
        <f t="shared" si="40"/>
        <v>11.312646350551848</v>
      </c>
      <c r="O111" s="76">
        <v>161.52371650545453</v>
      </c>
      <c r="P111" s="4">
        <f t="shared" si="41"/>
        <v>-28.53670782265898</v>
      </c>
    </row>
    <row r="112" spans="1:16" ht="36" customHeight="1">
      <c r="A112" s="5" t="s">
        <v>9</v>
      </c>
      <c r="B112" s="78">
        <v>0</v>
      </c>
      <c r="C112" s="78">
        <v>0</v>
      </c>
      <c r="D112" s="4" t="e">
        <f t="shared" si="42"/>
        <v>#DIV/0!</v>
      </c>
      <c r="E112" s="78">
        <v>0</v>
      </c>
      <c r="F112" s="4" t="e">
        <f t="shared" si="37"/>
        <v>#DIV/0!</v>
      </c>
      <c r="G112" s="78">
        <v>0</v>
      </c>
      <c r="H112" s="4" t="e">
        <f t="shared" si="37"/>
        <v>#DIV/0!</v>
      </c>
      <c r="I112" s="78">
        <v>0</v>
      </c>
      <c r="J112" s="4" t="e">
        <f t="shared" si="38"/>
        <v>#DIV/0!</v>
      </c>
      <c r="K112" s="78">
        <v>0</v>
      </c>
      <c r="L112" s="4" t="e">
        <f t="shared" si="39"/>
        <v>#DIV/0!</v>
      </c>
      <c r="M112" s="78">
        <v>0</v>
      </c>
      <c r="N112" s="4" t="e">
        <f t="shared" si="40"/>
        <v>#DIV/0!</v>
      </c>
      <c r="O112" s="78">
        <v>0</v>
      </c>
      <c r="P112" s="4" t="e">
        <f t="shared" si="41"/>
        <v>#DIV/0!</v>
      </c>
    </row>
    <row r="113" spans="1:16" ht="36" customHeight="1">
      <c r="A113" s="5" t="s">
        <v>10</v>
      </c>
      <c r="B113" s="78">
        <v>38.63393261</v>
      </c>
      <c r="C113" s="78">
        <v>37.0229067</v>
      </c>
      <c r="D113" s="4">
        <f t="shared" si="42"/>
        <v>-4.1699764977666405</v>
      </c>
      <c r="E113" s="76">
        <v>39.137130729999996</v>
      </c>
      <c r="F113" s="4">
        <f t="shared" si="37"/>
        <v>5.710583577707029</v>
      </c>
      <c r="G113" s="76">
        <v>45.140665659999996</v>
      </c>
      <c r="H113" s="4">
        <f t="shared" si="37"/>
        <v>15.339742127283948</v>
      </c>
      <c r="I113" s="78">
        <v>45.66537187000001</v>
      </c>
      <c r="J113" s="4">
        <f t="shared" si="38"/>
        <v>1.1623803112521762</v>
      </c>
      <c r="K113" s="78">
        <v>49.30713546</v>
      </c>
      <c r="L113" s="4">
        <f t="shared" si="39"/>
        <v>7.974890909390482</v>
      </c>
      <c r="M113" s="78">
        <v>72.03805786000001</v>
      </c>
      <c r="N113" s="4">
        <f t="shared" si="40"/>
        <v>46.10067526319853</v>
      </c>
      <c r="O113" s="78">
        <v>55.99251287</v>
      </c>
      <c r="P113" s="4">
        <f t="shared" si="41"/>
        <v>-22.273705686490324</v>
      </c>
    </row>
    <row r="114" spans="1:16" ht="36" customHeight="1">
      <c r="A114" s="5" t="s">
        <v>11</v>
      </c>
      <c r="B114" s="78">
        <v>1.17478545</v>
      </c>
      <c r="C114" s="78">
        <v>1.1781000000000001</v>
      </c>
      <c r="D114" s="4">
        <f t="shared" si="42"/>
        <v>0.2821408794261326</v>
      </c>
      <c r="E114" s="76">
        <v>1.3616765000000002</v>
      </c>
      <c r="F114" s="4">
        <f t="shared" si="37"/>
        <v>15.582420847126729</v>
      </c>
      <c r="G114" s="76">
        <v>1.2635629999999998</v>
      </c>
      <c r="H114" s="4">
        <f t="shared" si="37"/>
        <v>-7.205345763108961</v>
      </c>
      <c r="I114" s="76">
        <v>1.70495423</v>
      </c>
      <c r="J114" s="4">
        <f t="shared" si="38"/>
        <v>34.932269305131626</v>
      </c>
      <c r="K114" s="76">
        <v>1.5787935</v>
      </c>
      <c r="L114" s="4">
        <f t="shared" si="39"/>
        <v>-7.3996549455758736</v>
      </c>
      <c r="M114" s="76">
        <v>1.5474735</v>
      </c>
      <c r="N114" s="4">
        <f t="shared" si="40"/>
        <v>-1.9837933206590992</v>
      </c>
      <c r="O114" s="76">
        <v>1.5833444399999999</v>
      </c>
      <c r="P114" s="4">
        <f t="shared" si="41"/>
        <v>2.3180325866646445</v>
      </c>
    </row>
    <row r="115" spans="1:16" ht="36" customHeight="1">
      <c r="A115" s="8" t="s">
        <v>3</v>
      </c>
      <c r="B115" s="76">
        <f>SUM(B107:B114)</f>
        <v>1221.09353841</v>
      </c>
      <c r="C115" s="76">
        <f>SUM(C107:C114)</f>
        <v>1291.176255196455</v>
      </c>
      <c r="D115" s="4">
        <f t="shared" si="42"/>
        <v>5.7393405649914815</v>
      </c>
      <c r="E115" s="76">
        <f>SUM(E107:E114)</f>
        <v>1169.346746596091</v>
      </c>
      <c r="F115" s="4">
        <f t="shared" si="37"/>
        <v>-9.435544381338353</v>
      </c>
      <c r="G115" s="76">
        <f>SUM(G107:G114)</f>
        <v>1280.1808423657274</v>
      </c>
      <c r="H115" s="4">
        <f t="shared" si="37"/>
        <v>9.478291712211869</v>
      </c>
      <c r="I115" s="76">
        <f>SUM(I107:I114)</f>
        <v>1385.745887467</v>
      </c>
      <c r="J115" s="4">
        <f t="shared" si="38"/>
        <v>8.246104113399511</v>
      </c>
      <c r="K115" s="76">
        <f>SUM(K107:K114)</f>
        <v>1607.483888904909</v>
      </c>
      <c r="L115" s="4">
        <f t="shared" si="39"/>
        <v>16.001346527047826</v>
      </c>
      <c r="M115" s="76">
        <f>SUM(M107:M114)</f>
        <v>1919.6193094224548</v>
      </c>
      <c r="N115" s="4">
        <f t="shared" si="40"/>
        <v>19.41763912359872</v>
      </c>
      <c r="O115" s="76">
        <f>SUM(O107:O114)</f>
        <v>1815.6809912564545</v>
      </c>
      <c r="P115" s="4">
        <f t="shared" si="41"/>
        <v>-5.414527643883287</v>
      </c>
    </row>
    <row r="116" spans="1:16" ht="36" customHeight="1">
      <c r="A116" s="85"/>
      <c r="B116" s="86"/>
      <c r="C116" s="86"/>
      <c r="D116" s="86"/>
      <c r="E116" s="86"/>
      <c r="F116" s="55"/>
      <c r="G116" s="55"/>
      <c r="H116" s="55"/>
      <c r="I116" s="86"/>
      <c r="J116" s="55"/>
      <c r="K116" s="86"/>
      <c r="L116" s="55"/>
      <c r="M116" s="55"/>
      <c r="N116" s="55"/>
      <c r="O116" s="86"/>
      <c r="P116" s="55"/>
    </row>
    <row r="117" spans="1:16" ht="36" customHeight="1">
      <c r="A117" s="246" t="s">
        <v>279</v>
      </c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</row>
    <row r="118" spans="1:16" ht="36" customHeight="1">
      <c r="A118" s="241" t="s">
        <v>325</v>
      </c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</row>
    <row r="119" spans="1:16" ht="3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6" customHeight="1">
      <c r="A120" s="1"/>
      <c r="B120" s="1"/>
      <c r="C120" s="1"/>
      <c r="D120" s="1"/>
      <c r="E120" s="1"/>
      <c r="F120" s="1" t="s">
        <v>61</v>
      </c>
      <c r="G120" s="1"/>
      <c r="H120" s="1"/>
      <c r="I120" s="1"/>
      <c r="J120" s="1" t="s">
        <v>61</v>
      </c>
      <c r="K120" s="1"/>
      <c r="L120" s="1" t="s">
        <v>61</v>
      </c>
      <c r="M120" s="1"/>
      <c r="N120" s="1"/>
      <c r="O120" s="1"/>
      <c r="P120" s="1" t="s">
        <v>0</v>
      </c>
    </row>
    <row r="121" spans="1:16" ht="36" customHeight="1">
      <c r="A121" s="3" t="s">
        <v>60</v>
      </c>
      <c r="B121" s="3">
        <v>2550</v>
      </c>
      <c r="C121" s="3">
        <v>2551</v>
      </c>
      <c r="D121" s="3" t="s">
        <v>2</v>
      </c>
      <c r="E121" s="3">
        <v>2552</v>
      </c>
      <c r="F121" s="3" t="s">
        <v>2</v>
      </c>
      <c r="G121" s="3">
        <v>2553</v>
      </c>
      <c r="H121" s="3" t="s">
        <v>2</v>
      </c>
      <c r="I121" s="3">
        <v>2554</v>
      </c>
      <c r="J121" s="3" t="s">
        <v>2</v>
      </c>
      <c r="K121" s="3">
        <v>2555</v>
      </c>
      <c r="L121" s="3" t="s">
        <v>2</v>
      </c>
      <c r="M121" s="3">
        <v>2556</v>
      </c>
      <c r="N121" s="3" t="s">
        <v>2</v>
      </c>
      <c r="O121" s="3">
        <v>2557</v>
      </c>
      <c r="P121" s="3" t="s">
        <v>2</v>
      </c>
    </row>
    <row r="122" spans="1:16" ht="36" customHeight="1">
      <c r="A122" s="5" t="s">
        <v>4</v>
      </c>
      <c r="B122" s="76">
        <v>1051.959661</v>
      </c>
      <c r="C122" s="76">
        <v>1110.57173482</v>
      </c>
      <c r="D122" s="4">
        <f>(C122-B122)/B122*100</f>
        <v>5.571703554134665</v>
      </c>
      <c r="E122" s="76">
        <v>1098.7401951900001</v>
      </c>
      <c r="F122" s="4">
        <f aca="true" t="shared" si="43" ref="F122:H130">(E122-C122)/C122*100</f>
        <v>-1.0653557315608786</v>
      </c>
      <c r="G122" s="76">
        <v>1202.2521921399998</v>
      </c>
      <c r="H122" s="4">
        <f t="shared" si="43"/>
        <v>9.420971163442312</v>
      </c>
      <c r="I122" s="76">
        <v>1301.70743092</v>
      </c>
      <c r="J122" s="4">
        <f aca="true" t="shared" si="44" ref="J122:J130">(I122-G122)/G122*100</f>
        <v>8.272410683067303</v>
      </c>
      <c r="K122" s="76">
        <v>1712.3566391099998</v>
      </c>
      <c r="L122" s="4">
        <f aca="true" t="shared" si="45" ref="L122:L130">(K122-I122)/I122*100</f>
        <v>31.546966579100477</v>
      </c>
      <c r="M122" s="76">
        <v>1801.76244501</v>
      </c>
      <c r="N122" s="4">
        <f aca="true" t="shared" si="46" ref="N122:N130">(M122-K122)/K122*100</f>
        <v>5.221214077604123</v>
      </c>
      <c r="O122" s="76">
        <v>1658.8065310400002</v>
      </c>
      <c r="P122" s="4">
        <f aca="true" t="shared" si="47" ref="P122:P130">(O122-M122)/M122*100</f>
        <v>-7.934226532799463</v>
      </c>
    </row>
    <row r="123" spans="1:16" ht="36" customHeight="1">
      <c r="A123" s="5" t="s">
        <v>5</v>
      </c>
      <c r="B123" s="76">
        <v>2037.49037179</v>
      </c>
      <c r="C123" s="76">
        <v>2375.82419751</v>
      </c>
      <c r="D123" s="4">
        <f aca="true" t="shared" si="48" ref="D123:D130">(C123-B123)/B123*100</f>
        <v>16.605419608572827</v>
      </c>
      <c r="E123" s="76">
        <v>2133.94016634</v>
      </c>
      <c r="F123" s="4">
        <f t="shared" si="43"/>
        <v>-10.181057648268268</v>
      </c>
      <c r="G123" s="76">
        <v>2593.70833623</v>
      </c>
      <c r="H123" s="4">
        <f t="shared" si="43"/>
        <v>21.545504280870514</v>
      </c>
      <c r="I123" s="76">
        <v>3005.2157805200004</v>
      </c>
      <c r="J123" s="4">
        <f t="shared" si="44"/>
        <v>15.865602101126514</v>
      </c>
      <c r="K123" s="76">
        <v>3283.9982739800007</v>
      </c>
      <c r="L123" s="4">
        <f t="shared" si="45"/>
        <v>9.276621508082252</v>
      </c>
      <c r="M123" s="76">
        <v>3126.4952172799995</v>
      </c>
      <c r="N123" s="4">
        <f t="shared" si="46"/>
        <v>-4.796076110878018</v>
      </c>
      <c r="O123" s="76">
        <v>2894.2050186300003</v>
      </c>
      <c r="P123" s="4">
        <f t="shared" si="47"/>
        <v>-7.4297314566848405</v>
      </c>
    </row>
    <row r="124" spans="1:16" ht="36" customHeight="1">
      <c r="A124" s="5" t="s">
        <v>6</v>
      </c>
      <c r="B124" s="7">
        <v>0</v>
      </c>
      <c r="C124" s="7">
        <v>0</v>
      </c>
      <c r="D124" s="4" t="e">
        <f t="shared" si="48"/>
        <v>#DIV/0!</v>
      </c>
      <c r="E124" s="78">
        <v>0</v>
      </c>
      <c r="F124" s="4" t="e">
        <f t="shared" si="43"/>
        <v>#DIV/0!</v>
      </c>
      <c r="G124" s="78">
        <v>0</v>
      </c>
      <c r="H124" s="4" t="e">
        <f t="shared" si="43"/>
        <v>#DIV/0!</v>
      </c>
      <c r="I124" s="78">
        <v>0</v>
      </c>
      <c r="J124" s="4" t="e">
        <f t="shared" si="44"/>
        <v>#DIV/0!</v>
      </c>
      <c r="K124" s="78">
        <v>0</v>
      </c>
      <c r="L124" s="4" t="e">
        <f t="shared" si="45"/>
        <v>#DIV/0!</v>
      </c>
      <c r="M124" s="78">
        <v>0</v>
      </c>
      <c r="N124" s="4" t="e">
        <f t="shared" si="46"/>
        <v>#DIV/0!</v>
      </c>
      <c r="O124" s="78">
        <v>0</v>
      </c>
      <c r="P124" s="4" t="e">
        <f t="shared" si="47"/>
        <v>#DIV/0!</v>
      </c>
    </row>
    <row r="125" spans="1:16" ht="36" customHeight="1">
      <c r="A125" s="5" t="s">
        <v>7</v>
      </c>
      <c r="B125" s="76">
        <v>1638.581081628</v>
      </c>
      <c r="C125" s="76">
        <v>2111.872361449</v>
      </c>
      <c r="D125" s="4">
        <f t="shared" si="48"/>
        <v>28.88421483243081</v>
      </c>
      <c r="E125" s="76">
        <v>2177.0130965889994</v>
      </c>
      <c r="F125" s="4">
        <f t="shared" si="43"/>
        <v>3.0845015223981127</v>
      </c>
      <c r="G125" s="76">
        <v>2379.312501928</v>
      </c>
      <c r="H125" s="4">
        <f t="shared" si="43"/>
        <v>9.292521283219134</v>
      </c>
      <c r="I125" s="76">
        <v>2683.728124922</v>
      </c>
      <c r="J125" s="4">
        <f t="shared" si="44"/>
        <v>12.794268207615705</v>
      </c>
      <c r="K125" s="76">
        <v>3286.9927558950003</v>
      </c>
      <c r="L125" s="4">
        <f t="shared" si="45"/>
        <v>22.478604496889325</v>
      </c>
      <c r="M125" s="76">
        <v>3493.598887279</v>
      </c>
      <c r="N125" s="4">
        <f t="shared" si="46"/>
        <v>6.285566982569869</v>
      </c>
      <c r="O125" s="76">
        <v>3551.058872651</v>
      </c>
      <c r="P125" s="4">
        <f t="shared" si="47"/>
        <v>1.6447218821034435</v>
      </c>
    </row>
    <row r="126" spans="1:16" ht="36" customHeight="1">
      <c r="A126" s="5" t="s">
        <v>8</v>
      </c>
      <c r="B126" s="76">
        <v>256.1507150254546</v>
      </c>
      <c r="C126" s="76">
        <v>158.84946475272727</v>
      </c>
      <c r="D126" s="4">
        <f t="shared" si="48"/>
        <v>-37.98593740527257</v>
      </c>
      <c r="E126" s="76">
        <v>64.61714209636364</v>
      </c>
      <c r="F126" s="4">
        <f t="shared" si="43"/>
        <v>-59.32177536956149</v>
      </c>
      <c r="G126" s="76">
        <v>142.84320800363636</v>
      </c>
      <c r="H126" s="4">
        <f t="shared" si="43"/>
        <v>121.06085687078838</v>
      </c>
      <c r="I126" s="76">
        <v>312.8887570645455</v>
      </c>
      <c r="J126" s="4">
        <f t="shared" si="44"/>
        <v>119.04349631841107</v>
      </c>
      <c r="K126" s="76">
        <v>348.07800045545457</v>
      </c>
      <c r="L126" s="4">
        <f t="shared" si="45"/>
        <v>11.246566901619271</v>
      </c>
      <c r="M126" s="76">
        <v>326.70052156545455</v>
      </c>
      <c r="N126" s="4">
        <f t="shared" si="46"/>
        <v>-6.141577135592576</v>
      </c>
      <c r="O126" s="76">
        <v>367.8044469363636</v>
      </c>
      <c r="P126" s="4">
        <f t="shared" si="47"/>
        <v>12.581530379550946</v>
      </c>
    </row>
    <row r="127" spans="1:16" ht="36" customHeight="1">
      <c r="A127" s="5" t="s">
        <v>9</v>
      </c>
      <c r="B127" s="7">
        <v>0</v>
      </c>
      <c r="C127" s="7">
        <v>0</v>
      </c>
      <c r="D127" s="4" t="e">
        <f t="shared" si="48"/>
        <v>#DIV/0!</v>
      </c>
      <c r="E127" s="78">
        <v>0</v>
      </c>
      <c r="F127" s="4" t="e">
        <f t="shared" si="43"/>
        <v>#DIV/0!</v>
      </c>
      <c r="G127" s="78">
        <v>0</v>
      </c>
      <c r="H127" s="4" t="e">
        <f t="shared" si="43"/>
        <v>#DIV/0!</v>
      </c>
      <c r="I127" s="78">
        <v>0</v>
      </c>
      <c r="J127" s="4" t="e">
        <f t="shared" si="44"/>
        <v>#DIV/0!</v>
      </c>
      <c r="K127" s="78">
        <v>0</v>
      </c>
      <c r="L127" s="4" t="e">
        <f t="shared" si="45"/>
        <v>#DIV/0!</v>
      </c>
      <c r="M127" s="78">
        <v>0</v>
      </c>
      <c r="N127" s="4" t="e">
        <f t="shared" si="46"/>
        <v>#DIV/0!</v>
      </c>
      <c r="O127" s="78">
        <v>0</v>
      </c>
      <c r="P127" s="4" t="e">
        <f t="shared" si="47"/>
        <v>#DIV/0!</v>
      </c>
    </row>
    <row r="128" spans="1:16" ht="36" customHeight="1">
      <c r="A128" s="5" t="s">
        <v>10</v>
      </c>
      <c r="B128" s="76">
        <v>49.360816740000004</v>
      </c>
      <c r="C128" s="76">
        <v>45.96160541</v>
      </c>
      <c r="D128" s="4">
        <f t="shared" si="48"/>
        <v>-6.886456818380446</v>
      </c>
      <c r="E128" s="76">
        <v>42.552531990000006</v>
      </c>
      <c r="F128" s="4">
        <f t="shared" si="43"/>
        <v>-7.417220067901</v>
      </c>
      <c r="G128" s="76">
        <v>52.90268187</v>
      </c>
      <c r="H128" s="4">
        <f t="shared" si="43"/>
        <v>24.323229185121857</v>
      </c>
      <c r="I128" s="76">
        <v>61.477199719999994</v>
      </c>
      <c r="J128" s="4">
        <f t="shared" si="44"/>
        <v>16.20809672952029</v>
      </c>
      <c r="K128" s="76">
        <v>70.99699615</v>
      </c>
      <c r="L128" s="4">
        <f t="shared" si="45"/>
        <v>15.485084670997127</v>
      </c>
      <c r="M128" s="76">
        <v>69.96209841999999</v>
      </c>
      <c r="N128" s="4">
        <f t="shared" si="46"/>
        <v>-1.4576641071032292</v>
      </c>
      <c r="O128" s="76">
        <v>71.24030237</v>
      </c>
      <c r="P128" s="4">
        <f t="shared" si="47"/>
        <v>1.8269948713182202</v>
      </c>
    </row>
    <row r="129" spans="1:16" ht="36" customHeight="1">
      <c r="A129" s="5" t="s">
        <v>11</v>
      </c>
      <c r="B129" s="76">
        <v>1.6541688799999998</v>
      </c>
      <c r="C129" s="76">
        <v>1.8589631200000003</v>
      </c>
      <c r="D129" s="4">
        <f t="shared" si="48"/>
        <v>12.380491646052516</v>
      </c>
      <c r="E129" s="76">
        <v>1.52837272</v>
      </c>
      <c r="F129" s="4">
        <f t="shared" si="43"/>
        <v>-17.783591102119356</v>
      </c>
      <c r="G129" s="76">
        <v>1.7146689099999999</v>
      </c>
      <c r="H129" s="4">
        <f t="shared" si="43"/>
        <v>12.18918576353548</v>
      </c>
      <c r="I129" s="76">
        <v>1.9854549000000001</v>
      </c>
      <c r="J129" s="4">
        <f t="shared" si="44"/>
        <v>15.792319346362923</v>
      </c>
      <c r="K129" s="76">
        <v>1.83420322</v>
      </c>
      <c r="L129" s="4">
        <f t="shared" si="45"/>
        <v>-7.6179861854328745</v>
      </c>
      <c r="M129" s="76">
        <v>1.92575183</v>
      </c>
      <c r="N129" s="4">
        <f t="shared" si="46"/>
        <v>4.991192306379226</v>
      </c>
      <c r="O129" s="76">
        <v>2.01774091</v>
      </c>
      <c r="P129" s="4">
        <f t="shared" si="47"/>
        <v>4.77678787925649</v>
      </c>
    </row>
    <row r="130" spans="1:16" ht="36" customHeight="1">
      <c r="A130" s="8" t="s">
        <v>3</v>
      </c>
      <c r="B130" s="76">
        <f>SUM(B122:B129)</f>
        <v>5035.196815063454</v>
      </c>
      <c r="C130" s="76">
        <f>SUM(C122:C129)</f>
        <v>5804.938327061727</v>
      </c>
      <c r="D130" s="4">
        <f t="shared" si="48"/>
        <v>15.2872179632679</v>
      </c>
      <c r="E130" s="76">
        <f>SUM(E122:E129)</f>
        <v>5518.391504925364</v>
      </c>
      <c r="F130" s="4">
        <f t="shared" si="43"/>
        <v>-4.93625954302609</v>
      </c>
      <c r="G130" s="76">
        <f>SUM(G122:G129)</f>
        <v>6372.733589081637</v>
      </c>
      <c r="H130" s="4">
        <f t="shared" si="43"/>
        <v>15.481722951221233</v>
      </c>
      <c r="I130" s="76">
        <f>SUM(I122:I129)</f>
        <v>7367.002748046545</v>
      </c>
      <c r="J130" s="4">
        <f t="shared" si="44"/>
        <v>15.601925689603336</v>
      </c>
      <c r="K130" s="76">
        <f>SUM(K122:K129)</f>
        <v>8704.256868810455</v>
      </c>
      <c r="L130" s="4">
        <f t="shared" si="45"/>
        <v>18.15194274385875</v>
      </c>
      <c r="M130" s="76">
        <f>SUM(M122:M129)</f>
        <v>8820.444921384455</v>
      </c>
      <c r="N130" s="4">
        <f t="shared" si="46"/>
        <v>1.3348417254358713</v>
      </c>
      <c r="O130" s="76">
        <f>SUM(O122:O129)</f>
        <v>8545.132912537363</v>
      </c>
      <c r="P130" s="4">
        <f t="shared" si="47"/>
        <v>-3.121293895046266</v>
      </c>
    </row>
    <row r="131" ht="26.25" customHeight="1"/>
    <row r="132" ht="26.25" customHeight="1"/>
    <row r="133" ht="26.25" customHeight="1"/>
    <row r="134" ht="26.25" customHeight="1"/>
    <row r="135" spans="1:16" ht="36" customHeight="1">
      <c r="A135" s="246" t="s">
        <v>280</v>
      </c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</row>
    <row r="136" spans="1:16" ht="36" customHeight="1">
      <c r="A136" s="241" t="s">
        <v>325</v>
      </c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</row>
    <row r="137" spans="1:16" ht="26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6" customHeight="1">
      <c r="A138" s="1"/>
      <c r="B138" s="1"/>
      <c r="C138" s="1"/>
      <c r="D138" s="1"/>
      <c r="E138" s="1"/>
      <c r="F138" s="1" t="s">
        <v>61</v>
      </c>
      <c r="G138" s="1"/>
      <c r="H138" s="1"/>
      <c r="I138" s="1"/>
      <c r="J138" s="1" t="s">
        <v>61</v>
      </c>
      <c r="K138" s="1"/>
      <c r="L138" s="1" t="s">
        <v>61</v>
      </c>
      <c r="M138" s="1"/>
      <c r="N138" s="1"/>
      <c r="O138" s="1"/>
      <c r="P138" s="1" t="s">
        <v>0</v>
      </c>
    </row>
    <row r="139" spans="1:16" ht="36" customHeight="1">
      <c r="A139" s="3" t="s">
        <v>60</v>
      </c>
      <c r="B139" s="3">
        <v>2550</v>
      </c>
      <c r="C139" s="3">
        <v>2551</v>
      </c>
      <c r="D139" s="3" t="s">
        <v>2</v>
      </c>
      <c r="E139" s="3">
        <v>2552</v>
      </c>
      <c r="F139" s="3" t="s">
        <v>2</v>
      </c>
      <c r="G139" s="3">
        <v>2553</v>
      </c>
      <c r="H139" s="3" t="s">
        <v>2</v>
      </c>
      <c r="I139" s="3">
        <v>2554</v>
      </c>
      <c r="J139" s="3" t="s">
        <v>2</v>
      </c>
      <c r="K139" s="3">
        <v>2555</v>
      </c>
      <c r="L139" s="3" t="s">
        <v>2</v>
      </c>
      <c r="M139" s="3">
        <v>2556</v>
      </c>
      <c r="N139" s="3" t="s">
        <v>2</v>
      </c>
      <c r="O139" s="3">
        <v>2557</v>
      </c>
      <c r="P139" s="3" t="s">
        <v>2</v>
      </c>
    </row>
    <row r="140" spans="1:16" ht="36" customHeight="1">
      <c r="A140" s="5" t="s">
        <v>4</v>
      </c>
      <c r="B140" s="76">
        <v>611.14766233</v>
      </c>
      <c r="C140" s="76">
        <v>583.28382101</v>
      </c>
      <c r="D140" s="4">
        <f>(C140-B140)/B140*100</f>
        <v>-4.559264975958369</v>
      </c>
      <c r="E140" s="76">
        <v>526.16521285</v>
      </c>
      <c r="F140" s="4">
        <f aca="true" t="shared" si="49" ref="F140:H148">(E140-C140)/C140*100</f>
        <v>-9.792592577159919</v>
      </c>
      <c r="G140" s="76">
        <v>573.3932548800001</v>
      </c>
      <c r="H140" s="4">
        <f t="shared" si="49"/>
        <v>8.975895949902705</v>
      </c>
      <c r="I140" s="76">
        <v>679.1066079100001</v>
      </c>
      <c r="J140" s="4">
        <f aca="true" t="shared" si="50" ref="J140:J148">(I140-G140)/G140*100</f>
        <v>18.436448655491024</v>
      </c>
      <c r="K140" s="76">
        <v>758.96134421</v>
      </c>
      <c r="L140" s="4">
        <f aca="true" t="shared" si="51" ref="L140:L148">(K140-I140)/I140*100</f>
        <v>11.758792414899135</v>
      </c>
      <c r="M140" s="76">
        <v>868.33181619</v>
      </c>
      <c r="N140" s="4">
        <f aca="true" t="shared" si="52" ref="N140:N148">(M140-K140)/K140*100</f>
        <v>14.410545782650283</v>
      </c>
      <c r="O140" s="76">
        <v>897.3333004699999</v>
      </c>
      <c r="P140" s="4">
        <f aca="true" t="shared" si="53" ref="P140:P148">(O140-M140)/M140*100</f>
        <v>3.339908055799496</v>
      </c>
    </row>
    <row r="141" spans="1:16" ht="36" customHeight="1">
      <c r="A141" s="5" t="s">
        <v>5</v>
      </c>
      <c r="B141" s="76">
        <v>1140.3270635099998</v>
      </c>
      <c r="C141" s="76">
        <v>1336.7901962099997</v>
      </c>
      <c r="D141" s="4">
        <f aca="true" t="shared" si="54" ref="D141:D148">(C141-B141)/B141*100</f>
        <v>17.22866526514541</v>
      </c>
      <c r="E141" s="76">
        <v>973.31709</v>
      </c>
      <c r="F141" s="4">
        <f t="shared" si="49"/>
        <v>-27.189988918268583</v>
      </c>
      <c r="G141" s="76">
        <v>1284.8155534500002</v>
      </c>
      <c r="H141" s="4">
        <f t="shared" si="49"/>
        <v>32.003800883635996</v>
      </c>
      <c r="I141" s="76">
        <v>1672.75275306</v>
      </c>
      <c r="J141" s="4">
        <f t="shared" si="50"/>
        <v>30.193999330744937</v>
      </c>
      <c r="K141" s="76">
        <v>1354.4431565400005</v>
      </c>
      <c r="L141" s="4">
        <f t="shared" si="51"/>
        <v>-19.029088186386748</v>
      </c>
      <c r="M141" s="76">
        <v>1583.1189234300002</v>
      </c>
      <c r="N141" s="4">
        <f t="shared" si="52"/>
        <v>16.88337866272399</v>
      </c>
      <c r="O141" s="76">
        <v>1736.6255517</v>
      </c>
      <c r="P141" s="4">
        <f t="shared" si="53"/>
        <v>9.696468534240678</v>
      </c>
    </row>
    <row r="142" spans="1:16" ht="36" customHeight="1">
      <c r="A142" s="5" t="s">
        <v>6</v>
      </c>
      <c r="B142" s="76">
        <v>0.03353091</v>
      </c>
      <c r="C142" s="76">
        <v>9.772999999999999E-05</v>
      </c>
      <c r="D142" s="4">
        <f t="shared" si="54"/>
        <v>-99.70853758517141</v>
      </c>
      <c r="E142" s="78">
        <v>0</v>
      </c>
      <c r="F142" s="4">
        <f t="shared" si="49"/>
        <v>-100</v>
      </c>
      <c r="G142" s="78">
        <v>0</v>
      </c>
      <c r="H142" s="4" t="e">
        <f t="shared" si="49"/>
        <v>#DIV/0!</v>
      </c>
      <c r="I142" s="78">
        <v>0</v>
      </c>
      <c r="J142" s="4" t="e">
        <f t="shared" si="50"/>
        <v>#DIV/0!</v>
      </c>
      <c r="K142" s="78">
        <v>0</v>
      </c>
      <c r="L142" s="4" t="e">
        <f t="shared" si="51"/>
        <v>#DIV/0!</v>
      </c>
      <c r="M142" s="78">
        <v>0</v>
      </c>
      <c r="N142" s="4" t="e">
        <f t="shared" si="52"/>
        <v>#DIV/0!</v>
      </c>
      <c r="O142" s="78">
        <v>0</v>
      </c>
      <c r="P142" s="4" t="e">
        <f t="shared" si="53"/>
        <v>#DIV/0!</v>
      </c>
    </row>
    <row r="143" spans="1:16" ht="36" customHeight="1">
      <c r="A143" s="5" t="s">
        <v>7</v>
      </c>
      <c r="B143" s="76">
        <v>1058.8411846479999</v>
      </c>
      <c r="C143" s="76">
        <v>1214.6505493860002</v>
      </c>
      <c r="D143" s="4">
        <f t="shared" si="54"/>
        <v>14.715083526883916</v>
      </c>
      <c r="E143" s="76">
        <v>1292.2651648919996</v>
      </c>
      <c r="F143" s="4">
        <f t="shared" si="49"/>
        <v>6.389872012591044</v>
      </c>
      <c r="G143" s="76">
        <v>1338.0312352439998</v>
      </c>
      <c r="H143" s="4">
        <f t="shared" si="49"/>
        <v>3.5415386559479956</v>
      </c>
      <c r="I143" s="76">
        <v>1477.802794448</v>
      </c>
      <c r="J143" s="4">
        <f t="shared" si="50"/>
        <v>10.446061012806759</v>
      </c>
      <c r="K143" s="76">
        <v>1462.541751131</v>
      </c>
      <c r="L143" s="4">
        <f t="shared" si="51"/>
        <v>-1.0326846974667176</v>
      </c>
      <c r="M143" s="76">
        <v>1838.301849449</v>
      </c>
      <c r="N143" s="4">
        <f t="shared" si="52"/>
        <v>25.692264718420553</v>
      </c>
      <c r="O143" s="76">
        <v>2081.6599729040004</v>
      </c>
      <c r="P143" s="4">
        <f t="shared" si="53"/>
        <v>13.238202612261032</v>
      </c>
    </row>
    <row r="144" spans="1:16" ht="36" customHeight="1">
      <c r="A144" s="5" t="s">
        <v>8</v>
      </c>
      <c r="B144" s="76">
        <v>80.57146482000002</v>
      </c>
      <c r="C144" s="76">
        <v>46.43345544</v>
      </c>
      <c r="D144" s="4">
        <f t="shared" si="54"/>
        <v>-42.369850735946955</v>
      </c>
      <c r="E144" s="76">
        <v>21.035876637272725</v>
      </c>
      <c r="F144" s="4">
        <f t="shared" si="49"/>
        <v>-54.696723649062285</v>
      </c>
      <c r="G144" s="76">
        <v>53.900455888181824</v>
      </c>
      <c r="H144" s="4">
        <f t="shared" si="49"/>
        <v>156.23108947443396</v>
      </c>
      <c r="I144" s="76">
        <v>111.42414934909091</v>
      </c>
      <c r="J144" s="4">
        <f t="shared" si="50"/>
        <v>106.72209077460084</v>
      </c>
      <c r="K144" s="76">
        <v>103.91102303818182</v>
      </c>
      <c r="L144" s="4">
        <f t="shared" si="51"/>
        <v>-6.7428168442825855</v>
      </c>
      <c r="M144" s="76">
        <v>127.78834553909091</v>
      </c>
      <c r="N144" s="4">
        <f t="shared" si="52"/>
        <v>22.97862325167892</v>
      </c>
      <c r="O144" s="76">
        <v>125.71000380636364</v>
      </c>
      <c r="P144" s="4">
        <f t="shared" si="53"/>
        <v>-1.626393802939952</v>
      </c>
    </row>
    <row r="145" spans="1:16" ht="36" customHeight="1">
      <c r="A145" s="5" t="s">
        <v>9</v>
      </c>
      <c r="B145" s="7">
        <v>0</v>
      </c>
      <c r="C145" s="7">
        <v>0</v>
      </c>
      <c r="D145" s="4" t="e">
        <f t="shared" si="54"/>
        <v>#DIV/0!</v>
      </c>
      <c r="E145" s="78">
        <v>0</v>
      </c>
      <c r="F145" s="4" t="e">
        <f t="shared" si="49"/>
        <v>#DIV/0!</v>
      </c>
      <c r="G145" s="78">
        <v>0</v>
      </c>
      <c r="H145" s="4" t="e">
        <f t="shared" si="49"/>
        <v>#DIV/0!</v>
      </c>
      <c r="I145" s="78">
        <v>0</v>
      </c>
      <c r="J145" s="4" t="e">
        <f t="shared" si="50"/>
        <v>#DIV/0!</v>
      </c>
      <c r="K145" s="78">
        <v>0</v>
      </c>
      <c r="L145" s="4" t="e">
        <f t="shared" si="51"/>
        <v>#DIV/0!</v>
      </c>
      <c r="M145" s="78">
        <v>0</v>
      </c>
      <c r="N145" s="4" t="e">
        <f t="shared" si="52"/>
        <v>#DIV/0!</v>
      </c>
      <c r="O145" s="78">
        <v>0</v>
      </c>
      <c r="P145" s="4" t="e">
        <f t="shared" si="53"/>
        <v>#DIV/0!</v>
      </c>
    </row>
    <row r="146" spans="1:16" ht="36" customHeight="1">
      <c r="A146" s="5" t="s">
        <v>10</v>
      </c>
      <c r="B146" s="76">
        <v>19.688588</v>
      </c>
      <c r="C146" s="76">
        <v>20.296788</v>
      </c>
      <c r="D146" s="4">
        <f t="shared" si="54"/>
        <v>3.089099126864761</v>
      </c>
      <c r="E146" s="76">
        <v>19.455922</v>
      </c>
      <c r="F146" s="4">
        <f t="shared" si="49"/>
        <v>-4.14285255381294</v>
      </c>
      <c r="G146" s="76">
        <v>23.221383460000002</v>
      </c>
      <c r="H146" s="4">
        <f t="shared" si="49"/>
        <v>19.353806311517904</v>
      </c>
      <c r="I146" s="76">
        <v>24.69016297</v>
      </c>
      <c r="J146" s="4">
        <f t="shared" si="50"/>
        <v>6.3251162986479414</v>
      </c>
      <c r="K146" s="76">
        <v>24.46403882</v>
      </c>
      <c r="L146" s="4">
        <f t="shared" si="51"/>
        <v>-0.9158471342402824</v>
      </c>
      <c r="M146" s="76">
        <v>30.738092</v>
      </c>
      <c r="N146" s="4">
        <f t="shared" si="52"/>
        <v>25.646023643777077</v>
      </c>
      <c r="O146" s="76">
        <v>32.80008941</v>
      </c>
      <c r="P146" s="4">
        <f t="shared" si="53"/>
        <v>6.708280429377322</v>
      </c>
    </row>
    <row r="147" spans="1:16" ht="36" customHeight="1">
      <c r="A147" s="5" t="s">
        <v>11</v>
      </c>
      <c r="B147" s="76">
        <v>1.2426</v>
      </c>
      <c r="C147" s="76">
        <v>1.4329999999999998</v>
      </c>
      <c r="D147" s="4">
        <f t="shared" si="54"/>
        <v>15.322710445839363</v>
      </c>
      <c r="E147" s="76">
        <v>1.38640062</v>
      </c>
      <c r="F147" s="4">
        <f t="shared" si="49"/>
        <v>-3.251875785066277</v>
      </c>
      <c r="G147" s="76">
        <v>1.7203500800000002</v>
      </c>
      <c r="H147" s="4">
        <f t="shared" si="49"/>
        <v>24.08751519456188</v>
      </c>
      <c r="I147" s="76">
        <v>1.9724544999999998</v>
      </c>
      <c r="J147" s="4">
        <f t="shared" si="50"/>
        <v>14.654251069642726</v>
      </c>
      <c r="K147" s="76">
        <v>1.82224126</v>
      </c>
      <c r="L147" s="4">
        <f t="shared" si="51"/>
        <v>-7.6155490532227645</v>
      </c>
      <c r="M147" s="76">
        <v>2.01706193</v>
      </c>
      <c r="N147" s="4">
        <f t="shared" si="52"/>
        <v>10.691266534048303</v>
      </c>
      <c r="O147" s="76">
        <v>2.0799122000000003</v>
      </c>
      <c r="P147" s="4">
        <f t="shared" si="53"/>
        <v>3.115931596606962</v>
      </c>
    </row>
    <row r="148" spans="1:16" ht="36" customHeight="1">
      <c r="A148" s="8" t="s">
        <v>3</v>
      </c>
      <c r="B148" s="76">
        <f>SUM(B140:B147)</f>
        <v>2911.852094218</v>
      </c>
      <c r="C148" s="76">
        <f>SUM(C140:C147)</f>
        <v>3202.8879077760007</v>
      </c>
      <c r="D148" s="4">
        <f t="shared" si="54"/>
        <v>9.994869386941192</v>
      </c>
      <c r="E148" s="76">
        <f>SUM(E140:E147)</f>
        <v>2833.6256669992727</v>
      </c>
      <c r="F148" s="4">
        <f t="shared" si="49"/>
        <v>-11.529040397580877</v>
      </c>
      <c r="G148" s="76">
        <f>SUM(G140:G147)</f>
        <v>3275.0822330021824</v>
      </c>
      <c r="H148" s="4">
        <f t="shared" si="49"/>
        <v>15.579212566577274</v>
      </c>
      <c r="I148" s="76">
        <f>SUM(I140:I147)</f>
        <v>3967.748922237091</v>
      </c>
      <c r="J148" s="4">
        <f t="shared" si="50"/>
        <v>21.14959686370864</v>
      </c>
      <c r="K148" s="76">
        <f>SUM(K140:K147)</f>
        <v>3706.143554999182</v>
      </c>
      <c r="L148" s="4">
        <f t="shared" si="51"/>
        <v>-6.593294393497332</v>
      </c>
      <c r="M148" s="76">
        <f>SUM(M140:M147)</f>
        <v>4450.296088538091</v>
      </c>
      <c r="N148" s="4">
        <f t="shared" si="52"/>
        <v>20.078891238174744</v>
      </c>
      <c r="O148" s="76">
        <f>SUM(O140:O147)</f>
        <v>4876.208830490363</v>
      </c>
      <c r="P148" s="4">
        <f t="shared" si="53"/>
        <v>9.570436067146783</v>
      </c>
    </row>
    <row r="149" spans="1:16" ht="36" customHeight="1">
      <c r="A149" s="10"/>
      <c r="B149" s="77"/>
      <c r="C149" s="77"/>
      <c r="D149" s="13"/>
      <c r="E149" s="77"/>
      <c r="F149" s="13"/>
      <c r="G149" s="13"/>
      <c r="H149" s="13"/>
      <c r="I149" s="77"/>
      <c r="J149" s="13"/>
      <c r="K149" s="77"/>
      <c r="L149" s="13"/>
      <c r="M149" s="13"/>
      <c r="N149" s="13"/>
      <c r="O149" s="77"/>
      <c r="P149" s="13"/>
    </row>
    <row r="150" spans="1:16" ht="36" customHeight="1">
      <c r="A150" s="10"/>
      <c r="B150" s="77"/>
      <c r="C150" s="77"/>
      <c r="D150" s="13"/>
      <c r="E150" s="77"/>
      <c r="F150" s="13"/>
      <c r="G150" s="13"/>
      <c r="H150" s="13"/>
      <c r="I150" s="77"/>
      <c r="J150" s="13"/>
      <c r="K150" s="77"/>
      <c r="L150" s="13"/>
      <c r="M150" s="13"/>
      <c r="N150" s="13"/>
      <c r="O150" s="77"/>
      <c r="P150" s="13"/>
    </row>
    <row r="151" spans="1:16" ht="36" customHeight="1">
      <c r="A151" s="241" t="s">
        <v>153</v>
      </c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</row>
    <row r="152" spans="1:16" ht="36" customHeight="1">
      <c r="A152" s="241" t="s">
        <v>325</v>
      </c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</row>
    <row r="153" spans="1:16" ht="32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6" customHeight="1">
      <c r="A154" s="1"/>
      <c r="B154" s="1"/>
      <c r="C154" s="1"/>
      <c r="D154" s="1"/>
      <c r="E154" s="1"/>
      <c r="F154" s="1" t="s">
        <v>61</v>
      </c>
      <c r="G154" s="1"/>
      <c r="H154" s="1"/>
      <c r="I154" s="1"/>
      <c r="J154" s="1" t="s">
        <v>61</v>
      </c>
      <c r="K154" s="1"/>
      <c r="L154" s="1" t="s">
        <v>61</v>
      </c>
      <c r="M154" s="1"/>
      <c r="N154" s="1"/>
      <c r="O154" s="1"/>
      <c r="P154" s="1" t="s">
        <v>0</v>
      </c>
    </row>
    <row r="155" spans="1:16" ht="36" customHeight="1">
      <c r="A155" s="3" t="s">
        <v>60</v>
      </c>
      <c r="B155" s="3">
        <v>2550</v>
      </c>
      <c r="C155" s="3">
        <v>2551</v>
      </c>
      <c r="D155" s="3" t="s">
        <v>2</v>
      </c>
      <c r="E155" s="3">
        <v>2552</v>
      </c>
      <c r="F155" s="3" t="s">
        <v>2</v>
      </c>
      <c r="G155" s="3">
        <v>2553</v>
      </c>
      <c r="H155" s="3" t="s">
        <v>2</v>
      </c>
      <c r="I155" s="3">
        <v>2554</v>
      </c>
      <c r="J155" s="3" t="s">
        <v>2</v>
      </c>
      <c r="K155" s="3">
        <v>2555</v>
      </c>
      <c r="L155" s="3" t="s">
        <v>2</v>
      </c>
      <c r="M155" s="3">
        <v>2556</v>
      </c>
      <c r="N155" s="3" t="s">
        <v>2</v>
      </c>
      <c r="O155" s="3">
        <v>2557</v>
      </c>
      <c r="P155" s="3" t="s">
        <v>2</v>
      </c>
    </row>
    <row r="156" spans="1:16" ht="36" customHeight="1">
      <c r="A156" s="5" t="s">
        <v>4</v>
      </c>
      <c r="B156" s="78">
        <v>183.90358996999998</v>
      </c>
      <c r="C156" s="78">
        <v>183.94484484</v>
      </c>
      <c r="D156" s="4">
        <f>(C156-B156)/B156*100</f>
        <v>0.022432879100808815</v>
      </c>
      <c r="E156" s="76">
        <v>169.40836921</v>
      </c>
      <c r="F156" s="4">
        <f aca="true" t="shared" si="55" ref="F156:H164">(E156-C156)/C156*100</f>
        <v>-7.902627356936377</v>
      </c>
      <c r="G156" s="76">
        <v>160.91245676000003</v>
      </c>
      <c r="H156" s="4">
        <f t="shared" si="55"/>
        <v>-5.015048837090428</v>
      </c>
      <c r="I156" s="76">
        <v>176.6632003</v>
      </c>
      <c r="J156" s="4">
        <f>(I156-G156)/G156*100</f>
        <v>9.788392929387758</v>
      </c>
      <c r="K156" s="76">
        <v>210.45743929000002</v>
      </c>
      <c r="L156" s="4">
        <f aca="true" t="shared" si="56" ref="L156:L164">(K156-I156)/I156*100</f>
        <v>19.12918985539289</v>
      </c>
      <c r="M156" s="76">
        <v>231.92358607</v>
      </c>
      <c r="N156" s="4">
        <f aca="true" t="shared" si="57" ref="N156:N164">(M156-K156)/K156*100</f>
        <v>10.199756707303028</v>
      </c>
      <c r="O156" s="76">
        <v>195.1581913</v>
      </c>
      <c r="P156" s="4">
        <f aca="true" t="shared" si="58" ref="P156:P164">(O156-M156)/M156*100</f>
        <v>-15.852374220750164</v>
      </c>
    </row>
    <row r="157" spans="1:16" ht="36" customHeight="1">
      <c r="A157" s="5" t="s">
        <v>5</v>
      </c>
      <c r="B157" s="78">
        <v>90.12801946</v>
      </c>
      <c r="C157" s="78">
        <v>103.12724722999998</v>
      </c>
      <c r="D157" s="4">
        <f aca="true" t="shared" si="59" ref="D157:D164">(C157-B157)/B157*100</f>
        <v>14.423070481171733</v>
      </c>
      <c r="E157" s="76">
        <v>123.93532843</v>
      </c>
      <c r="F157" s="4">
        <f t="shared" si="55"/>
        <v>20.177093599320756</v>
      </c>
      <c r="G157" s="76">
        <v>151.79615431000002</v>
      </c>
      <c r="H157" s="4">
        <f t="shared" si="55"/>
        <v>22.48013236656416</v>
      </c>
      <c r="I157" s="76">
        <v>179.62094907999997</v>
      </c>
      <c r="J157" s="4">
        <f aca="true" t="shared" si="60" ref="J157:J164">(I157-E157)/E157*100</f>
        <v>44.9311922237345</v>
      </c>
      <c r="K157" s="76">
        <v>187.13683074000002</v>
      </c>
      <c r="L157" s="4">
        <f t="shared" si="56"/>
        <v>4.1843012735962155</v>
      </c>
      <c r="M157" s="76">
        <v>168.53730839000002</v>
      </c>
      <c r="N157" s="4">
        <f t="shared" si="57"/>
        <v>-9.938996121956018</v>
      </c>
      <c r="O157" s="76">
        <v>143.4754574</v>
      </c>
      <c r="P157" s="4">
        <f t="shared" si="58"/>
        <v>-14.870209587070294</v>
      </c>
    </row>
    <row r="158" spans="1:16" ht="36" customHeight="1">
      <c r="A158" s="5" t="s">
        <v>6</v>
      </c>
      <c r="B158" s="78">
        <v>0</v>
      </c>
      <c r="C158" s="78">
        <v>0.00045850999999999997</v>
      </c>
      <c r="D158" s="4" t="e">
        <f t="shared" si="59"/>
        <v>#DIV/0!</v>
      </c>
      <c r="E158" s="78">
        <v>0</v>
      </c>
      <c r="F158" s="4">
        <f t="shared" si="55"/>
        <v>-100</v>
      </c>
      <c r="G158" s="78">
        <v>0</v>
      </c>
      <c r="H158" s="4" t="e">
        <f t="shared" si="55"/>
        <v>#DIV/0!</v>
      </c>
      <c r="I158" s="78">
        <v>0</v>
      </c>
      <c r="J158" s="4" t="e">
        <f t="shared" si="60"/>
        <v>#DIV/0!</v>
      </c>
      <c r="K158" s="78">
        <v>0</v>
      </c>
      <c r="L158" s="4" t="e">
        <f t="shared" si="56"/>
        <v>#DIV/0!</v>
      </c>
      <c r="M158" s="78">
        <v>0</v>
      </c>
      <c r="N158" s="4" t="e">
        <f t="shared" si="57"/>
        <v>#DIV/0!</v>
      </c>
      <c r="O158" s="78">
        <v>0</v>
      </c>
      <c r="P158" s="4" t="e">
        <f t="shared" si="58"/>
        <v>#DIV/0!</v>
      </c>
    </row>
    <row r="159" spans="1:16" ht="36" customHeight="1">
      <c r="A159" s="5" t="s">
        <v>7</v>
      </c>
      <c r="B159" s="78">
        <v>284.54524082999995</v>
      </c>
      <c r="C159" s="78">
        <v>610.06627786</v>
      </c>
      <c r="D159" s="4">
        <f t="shared" si="59"/>
        <v>114.40045037494788</v>
      </c>
      <c r="E159" s="76">
        <v>839.2695296100001</v>
      </c>
      <c r="F159" s="4">
        <f t="shared" si="55"/>
        <v>37.57022147724716</v>
      </c>
      <c r="G159" s="76">
        <v>1035.4509015</v>
      </c>
      <c r="H159" s="4">
        <f t="shared" si="55"/>
        <v>23.375252522412378</v>
      </c>
      <c r="I159" s="76">
        <v>1260.8251634800001</v>
      </c>
      <c r="J159" s="4">
        <f t="shared" si="60"/>
        <v>50.228873919191685</v>
      </c>
      <c r="K159" s="76">
        <v>1170.73528766</v>
      </c>
      <c r="L159" s="4">
        <f t="shared" si="56"/>
        <v>-7.145310740098434</v>
      </c>
      <c r="M159" s="76">
        <v>1080.16963734</v>
      </c>
      <c r="N159" s="4">
        <f t="shared" si="57"/>
        <v>-7.735792307159167</v>
      </c>
      <c r="O159" s="76">
        <v>1039.7748123600002</v>
      </c>
      <c r="P159" s="4">
        <f t="shared" si="58"/>
        <v>-3.7396741755744194</v>
      </c>
    </row>
    <row r="160" spans="1:16" ht="36" customHeight="1">
      <c r="A160" s="5" t="s">
        <v>8</v>
      </c>
      <c r="B160" s="78">
        <v>16.37221784</v>
      </c>
      <c r="C160" s="78">
        <v>11.225046144545457</v>
      </c>
      <c r="D160" s="4">
        <f t="shared" si="59"/>
        <v>-31.438451074595182</v>
      </c>
      <c r="E160" s="76">
        <v>7.543848617272727</v>
      </c>
      <c r="F160" s="4">
        <f t="shared" si="55"/>
        <v>-32.794497945663416</v>
      </c>
      <c r="G160" s="76">
        <v>14.087805458181819</v>
      </c>
      <c r="H160" s="4">
        <f t="shared" si="55"/>
        <v>86.74560125617793</v>
      </c>
      <c r="I160" s="76">
        <v>24.11528069181818</v>
      </c>
      <c r="J160" s="4">
        <f t="shared" si="60"/>
        <v>219.6681417572826</v>
      </c>
      <c r="K160" s="76">
        <v>32.77539849272728</v>
      </c>
      <c r="L160" s="4">
        <f t="shared" si="56"/>
        <v>35.911329051406376</v>
      </c>
      <c r="M160" s="76">
        <v>44.92246229909092</v>
      </c>
      <c r="N160" s="4">
        <f t="shared" si="57"/>
        <v>37.06152896679203</v>
      </c>
      <c r="O160" s="76">
        <v>35.32154719818182</v>
      </c>
      <c r="P160" s="4">
        <f t="shared" si="58"/>
        <v>-21.372192461283205</v>
      </c>
    </row>
    <row r="161" spans="1:16" ht="36" customHeight="1">
      <c r="A161" s="5" t="s">
        <v>9</v>
      </c>
      <c r="B161" s="78">
        <v>0</v>
      </c>
      <c r="C161" s="78">
        <v>0</v>
      </c>
      <c r="D161" s="4" t="e">
        <f t="shared" si="59"/>
        <v>#DIV/0!</v>
      </c>
      <c r="E161" s="78">
        <v>0</v>
      </c>
      <c r="F161" s="4" t="e">
        <f t="shared" si="55"/>
        <v>#DIV/0!</v>
      </c>
      <c r="G161" s="78">
        <v>0</v>
      </c>
      <c r="H161" s="4" t="e">
        <f t="shared" si="55"/>
        <v>#DIV/0!</v>
      </c>
      <c r="I161" s="78">
        <v>0</v>
      </c>
      <c r="J161" s="4" t="e">
        <f t="shared" si="60"/>
        <v>#DIV/0!</v>
      </c>
      <c r="K161" s="78">
        <v>0</v>
      </c>
      <c r="L161" s="4" t="e">
        <f t="shared" si="56"/>
        <v>#DIV/0!</v>
      </c>
      <c r="M161" s="78">
        <v>0</v>
      </c>
      <c r="N161" s="4" t="e">
        <f t="shared" si="57"/>
        <v>#DIV/0!</v>
      </c>
      <c r="O161" s="78">
        <v>0</v>
      </c>
      <c r="P161" s="4" t="e">
        <f t="shared" si="58"/>
        <v>#DIV/0!</v>
      </c>
    </row>
    <row r="162" spans="1:16" ht="36" customHeight="1">
      <c r="A162" s="5" t="s">
        <v>10</v>
      </c>
      <c r="B162" s="78">
        <v>10.60158661</v>
      </c>
      <c r="C162" s="78">
        <v>11.494669689999998</v>
      </c>
      <c r="D162" s="4">
        <f t="shared" si="59"/>
        <v>8.424051161904327</v>
      </c>
      <c r="E162" s="76">
        <v>11.769231000000001</v>
      </c>
      <c r="F162" s="4">
        <f t="shared" si="55"/>
        <v>2.388596779243361</v>
      </c>
      <c r="G162" s="76">
        <v>12.8617282</v>
      </c>
      <c r="H162" s="4">
        <f t="shared" si="55"/>
        <v>9.282655765699548</v>
      </c>
      <c r="I162" s="76">
        <v>12.583999400000002</v>
      </c>
      <c r="J162" s="4">
        <f t="shared" si="60"/>
        <v>6.922868622427414</v>
      </c>
      <c r="K162" s="76">
        <v>16.20735065</v>
      </c>
      <c r="L162" s="4">
        <f t="shared" si="56"/>
        <v>28.793320269865845</v>
      </c>
      <c r="M162" s="76">
        <v>19.107661</v>
      </c>
      <c r="N162" s="4">
        <f t="shared" si="57"/>
        <v>17.89503054899353</v>
      </c>
      <c r="O162" s="76">
        <v>16.0635085</v>
      </c>
      <c r="P162" s="4">
        <f t="shared" si="58"/>
        <v>-15.93158105536831</v>
      </c>
    </row>
    <row r="163" spans="1:16" ht="36" customHeight="1">
      <c r="A163" s="5" t="s">
        <v>11</v>
      </c>
      <c r="B163" s="78">
        <v>0.51912881</v>
      </c>
      <c r="C163" s="78">
        <v>0.44089999999999996</v>
      </c>
      <c r="D163" s="4">
        <f t="shared" si="59"/>
        <v>-15.06924842025239</v>
      </c>
      <c r="E163" s="76">
        <v>0.53635796</v>
      </c>
      <c r="F163" s="4">
        <f t="shared" si="55"/>
        <v>21.65070537536858</v>
      </c>
      <c r="G163" s="76">
        <v>0.5403683499999999</v>
      </c>
      <c r="H163" s="4">
        <f t="shared" si="55"/>
        <v>0.7477077435375284</v>
      </c>
      <c r="I163" s="76">
        <v>0.5294245</v>
      </c>
      <c r="J163" s="4">
        <f t="shared" si="60"/>
        <v>-1.292692663683048</v>
      </c>
      <c r="K163" s="76">
        <v>0.538107</v>
      </c>
      <c r="L163" s="4">
        <f t="shared" si="56"/>
        <v>1.6399883269474755</v>
      </c>
      <c r="M163" s="76">
        <v>0.6471999999999999</v>
      </c>
      <c r="N163" s="4">
        <f t="shared" si="57"/>
        <v>20.273477208064545</v>
      </c>
      <c r="O163" s="76">
        <v>0.7431005000000002</v>
      </c>
      <c r="P163" s="4">
        <f t="shared" si="58"/>
        <v>14.81775339925839</v>
      </c>
    </row>
    <row r="164" spans="1:16" ht="36" customHeight="1">
      <c r="A164" s="8" t="s">
        <v>3</v>
      </c>
      <c r="B164" s="78">
        <f>SUM(B156:B163)</f>
        <v>586.0697835199999</v>
      </c>
      <c r="C164" s="78">
        <f>SUM(C156:C163)</f>
        <v>920.2994442745455</v>
      </c>
      <c r="D164" s="4">
        <f t="shared" si="59"/>
        <v>57.02898701706226</v>
      </c>
      <c r="E164" s="76">
        <f>SUM(E156:E163)</f>
        <v>1152.4626648272726</v>
      </c>
      <c r="F164" s="4">
        <f t="shared" si="55"/>
        <v>25.226921736950192</v>
      </c>
      <c r="G164" s="76">
        <f>SUM(G156:G163)</f>
        <v>1375.649414578182</v>
      </c>
      <c r="H164" s="4">
        <f t="shared" si="55"/>
        <v>19.366072026668192</v>
      </c>
      <c r="I164" s="76">
        <f>SUM(I156:I163)</f>
        <v>1654.3380174518184</v>
      </c>
      <c r="J164" s="4">
        <f t="shared" si="60"/>
        <v>43.54807907809883</v>
      </c>
      <c r="K164" s="76">
        <f>SUM(K156:K163)</f>
        <v>1617.8504138327273</v>
      </c>
      <c r="L164" s="4">
        <f t="shared" si="56"/>
        <v>-2.205571245669189</v>
      </c>
      <c r="M164" s="76">
        <f>SUM(M156:M163)</f>
        <v>1545.307855099091</v>
      </c>
      <c r="N164" s="4">
        <f t="shared" si="57"/>
        <v>-4.48388541446061</v>
      </c>
      <c r="O164" s="76">
        <f>SUM(O156:O163)</f>
        <v>1430.536617258182</v>
      </c>
      <c r="P164" s="4">
        <f t="shared" si="58"/>
        <v>-7.427079171454117</v>
      </c>
    </row>
    <row r="165" ht="28.5" customHeight="1"/>
    <row r="166" ht="28.5" customHeight="1"/>
    <row r="167" ht="28.5" customHeight="1"/>
    <row r="168" spans="1:16" ht="36" customHeight="1">
      <c r="A168" s="241" t="s">
        <v>154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</row>
    <row r="169" spans="1:16" ht="36" customHeight="1">
      <c r="A169" s="241" t="s">
        <v>325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</row>
    <row r="170" spans="1:1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6" customHeight="1">
      <c r="A171" s="1"/>
      <c r="B171" s="1"/>
      <c r="C171" s="1"/>
      <c r="D171" s="1"/>
      <c r="E171" s="1"/>
      <c r="F171" s="1" t="s">
        <v>61</v>
      </c>
      <c r="G171" s="1"/>
      <c r="H171" s="1"/>
      <c r="I171" s="1"/>
      <c r="J171" s="1" t="s">
        <v>61</v>
      </c>
      <c r="K171" s="1"/>
      <c r="L171" s="1" t="s">
        <v>61</v>
      </c>
      <c r="M171" s="1"/>
      <c r="N171" s="1"/>
      <c r="O171" s="1"/>
      <c r="P171" s="1" t="s">
        <v>0</v>
      </c>
    </row>
    <row r="172" spans="1:16" ht="36" customHeight="1">
      <c r="A172" s="3" t="s">
        <v>60</v>
      </c>
      <c r="B172" s="3">
        <v>2550</v>
      </c>
      <c r="C172" s="3">
        <v>2551</v>
      </c>
      <c r="D172" s="3" t="s">
        <v>2</v>
      </c>
      <c r="E172" s="3">
        <v>2552</v>
      </c>
      <c r="F172" s="3" t="s">
        <v>2</v>
      </c>
      <c r="G172" s="3">
        <v>2553</v>
      </c>
      <c r="H172" s="3" t="s">
        <v>2</v>
      </c>
      <c r="I172" s="3">
        <v>2554</v>
      </c>
      <c r="J172" s="3" t="s">
        <v>2</v>
      </c>
      <c r="K172" s="3">
        <v>2555</v>
      </c>
      <c r="L172" s="3" t="s">
        <v>2</v>
      </c>
      <c r="M172" s="3">
        <v>2556</v>
      </c>
      <c r="N172" s="3" t="s">
        <v>2</v>
      </c>
      <c r="O172" s="3">
        <v>2557</v>
      </c>
      <c r="P172" s="3" t="s">
        <v>2</v>
      </c>
    </row>
    <row r="173" spans="1:16" ht="36" customHeight="1">
      <c r="A173" s="5" t="s">
        <v>4</v>
      </c>
      <c r="B173" s="76">
        <v>539.8352072700001</v>
      </c>
      <c r="C173" s="76">
        <v>592.2472215099999</v>
      </c>
      <c r="D173" s="4">
        <f>(C173-B173)/B173*100</f>
        <v>9.708891442085184</v>
      </c>
      <c r="E173" s="76">
        <v>495.13355292999995</v>
      </c>
      <c r="F173" s="4">
        <f aca="true" t="shared" si="61" ref="F173:H181">(E173-C173)/C173*100</f>
        <v>-16.397488253705593</v>
      </c>
      <c r="G173" s="76">
        <v>558.90920826</v>
      </c>
      <c r="H173" s="4">
        <f t="shared" si="61"/>
        <v>12.880495565812812</v>
      </c>
      <c r="I173" s="76">
        <v>536.19099455</v>
      </c>
      <c r="J173" s="4">
        <f aca="true" t="shared" si="62" ref="J173:J181">(I173-E173)/E173*100</f>
        <v>8.292195383859315</v>
      </c>
      <c r="K173" s="76">
        <v>654.8317623</v>
      </c>
      <c r="L173" s="4">
        <f aca="true" t="shared" si="63" ref="L173:L181">(K173-I173)/I173*100</f>
        <v>22.126587159407563</v>
      </c>
      <c r="M173" s="76">
        <v>807.7446987700001</v>
      </c>
      <c r="N173" s="4">
        <f aca="true" t="shared" si="64" ref="N173:N181">(M173-K173)/K173*100</f>
        <v>23.351484346592464</v>
      </c>
      <c r="O173" s="76">
        <v>614.27465826</v>
      </c>
      <c r="P173" s="4">
        <f aca="true" t="shared" si="65" ref="P173:P181">(O173-M173)/M173*100</f>
        <v>-23.95187994481526</v>
      </c>
    </row>
    <row r="174" spans="1:16" ht="36" customHeight="1">
      <c r="A174" s="5" t="s">
        <v>5</v>
      </c>
      <c r="B174" s="76">
        <v>373.26447072999997</v>
      </c>
      <c r="C174" s="76">
        <v>441.5418073099999</v>
      </c>
      <c r="D174" s="4">
        <f aca="true" t="shared" si="66" ref="D174:D181">(C174-B174)/B174*100</f>
        <v>18.29194630993642</v>
      </c>
      <c r="E174" s="76">
        <v>429.31481357999996</v>
      </c>
      <c r="F174" s="4">
        <f t="shared" si="61"/>
        <v>-2.7691587812466323</v>
      </c>
      <c r="G174" s="76">
        <v>419.37616151000003</v>
      </c>
      <c r="H174" s="4">
        <f t="shared" si="61"/>
        <v>-2.3150032926007875</v>
      </c>
      <c r="I174" s="76">
        <v>420.0216338800001</v>
      </c>
      <c r="J174" s="4">
        <f t="shared" si="62"/>
        <v>-2.1646538637940944</v>
      </c>
      <c r="K174" s="76">
        <v>441.7921690499999</v>
      </c>
      <c r="L174" s="4">
        <f t="shared" si="63"/>
        <v>5.1831937723997505</v>
      </c>
      <c r="M174" s="76">
        <v>462.81407903999997</v>
      </c>
      <c r="N174" s="4">
        <f t="shared" si="64"/>
        <v>4.758325625192528</v>
      </c>
      <c r="O174" s="76">
        <v>488.37460062</v>
      </c>
      <c r="P174" s="4">
        <f t="shared" si="65"/>
        <v>5.522848750197791</v>
      </c>
    </row>
    <row r="175" spans="1:16" ht="36" customHeight="1">
      <c r="A175" s="5" t="s">
        <v>6</v>
      </c>
      <c r="B175" s="76">
        <v>0.11563636</v>
      </c>
      <c r="C175" s="76">
        <v>1.701E-05</v>
      </c>
      <c r="D175" s="4">
        <f t="shared" si="66"/>
        <v>-99.98529009387704</v>
      </c>
      <c r="E175" s="78">
        <v>0</v>
      </c>
      <c r="F175" s="4">
        <f t="shared" si="61"/>
        <v>-100</v>
      </c>
      <c r="G175" s="78">
        <v>0</v>
      </c>
      <c r="H175" s="4" t="e">
        <f t="shared" si="61"/>
        <v>#DIV/0!</v>
      </c>
      <c r="I175" s="78">
        <v>0</v>
      </c>
      <c r="J175" s="4" t="e">
        <f t="shared" si="62"/>
        <v>#DIV/0!</v>
      </c>
      <c r="K175" s="78">
        <v>0</v>
      </c>
      <c r="L175" s="4" t="e">
        <f t="shared" si="63"/>
        <v>#DIV/0!</v>
      </c>
      <c r="M175" s="78">
        <v>0</v>
      </c>
      <c r="N175" s="4" t="e">
        <f t="shared" si="64"/>
        <v>#DIV/0!</v>
      </c>
      <c r="O175" s="78">
        <v>0</v>
      </c>
      <c r="P175" s="4" t="e">
        <f t="shared" si="65"/>
        <v>#DIV/0!</v>
      </c>
    </row>
    <row r="176" spans="1:16" ht="36" customHeight="1">
      <c r="A176" s="5" t="s">
        <v>7</v>
      </c>
      <c r="B176" s="76">
        <v>2450.29858262</v>
      </c>
      <c r="C176" s="76">
        <v>3628.1927947570007</v>
      </c>
      <c r="D176" s="4">
        <f t="shared" si="66"/>
        <v>48.07145629074838</v>
      </c>
      <c r="E176" s="76">
        <v>2576.04850347</v>
      </c>
      <c r="F176" s="4">
        <f t="shared" si="61"/>
        <v>-28.99912851399255</v>
      </c>
      <c r="G176" s="76">
        <v>3755.817704792</v>
      </c>
      <c r="H176" s="4">
        <f t="shared" si="61"/>
        <v>45.79763151714038</v>
      </c>
      <c r="I176" s="76">
        <v>2886.5528108119993</v>
      </c>
      <c r="J176" s="4">
        <f t="shared" si="62"/>
        <v>12.053511683640366</v>
      </c>
      <c r="K176" s="76">
        <v>3527.477218927</v>
      </c>
      <c r="L176" s="4">
        <f t="shared" si="63"/>
        <v>22.203799830521938</v>
      </c>
      <c r="M176" s="76">
        <v>3892.4693461109996</v>
      </c>
      <c r="N176" s="4">
        <f t="shared" si="64"/>
        <v>10.347115077755879</v>
      </c>
      <c r="O176" s="76">
        <v>3005.9522663769994</v>
      </c>
      <c r="P176" s="4">
        <f t="shared" si="65"/>
        <v>-22.77518461692517</v>
      </c>
    </row>
    <row r="177" spans="1:16" ht="36" customHeight="1">
      <c r="A177" s="5" t="s">
        <v>8</v>
      </c>
      <c r="B177" s="76">
        <v>162.68380191000006</v>
      </c>
      <c r="C177" s="76">
        <v>122.24863743090908</v>
      </c>
      <c r="D177" s="4">
        <f t="shared" si="66"/>
        <v>-24.85506485855335</v>
      </c>
      <c r="E177" s="76">
        <v>56.388303400000005</v>
      </c>
      <c r="F177" s="4">
        <f t="shared" si="61"/>
        <v>-53.87408433744808</v>
      </c>
      <c r="G177" s="76">
        <v>130.0903732918182</v>
      </c>
      <c r="H177" s="4">
        <f t="shared" si="61"/>
        <v>130.70453524554557</v>
      </c>
      <c r="I177" s="76">
        <v>256.81380391727276</v>
      </c>
      <c r="J177" s="4">
        <f t="shared" si="62"/>
        <v>355.4380756865842</v>
      </c>
      <c r="K177" s="76">
        <v>418.5544258854546</v>
      </c>
      <c r="L177" s="4">
        <f t="shared" si="63"/>
        <v>62.9797228579984</v>
      </c>
      <c r="M177" s="76">
        <v>373.01358032363635</v>
      </c>
      <c r="N177" s="4">
        <f t="shared" si="64"/>
        <v>-10.880507466974283</v>
      </c>
      <c r="O177" s="76">
        <v>497.0562199345454</v>
      </c>
      <c r="P177" s="4">
        <f t="shared" si="65"/>
        <v>33.25418862854442</v>
      </c>
    </row>
    <row r="178" spans="1:16" ht="36" customHeight="1">
      <c r="A178" s="5" t="s">
        <v>9</v>
      </c>
      <c r="B178" s="87">
        <v>0</v>
      </c>
      <c r="C178" s="87">
        <v>0</v>
      </c>
      <c r="D178" s="4" t="e">
        <f t="shared" si="66"/>
        <v>#DIV/0!</v>
      </c>
      <c r="E178" s="78">
        <v>0</v>
      </c>
      <c r="F178" s="4" t="e">
        <f t="shared" si="61"/>
        <v>#DIV/0!</v>
      </c>
      <c r="G178" s="78">
        <v>0</v>
      </c>
      <c r="H178" s="4" t="e">
        <f t="shared" si="61"/>
        <v>#DIV/0!</v>
      </c>
      <c r="I178" s="78">
        <v>0</v>
      </c>
      <c r="J178" s="4" t="e">
        <f t="shared" si="62"/>
        <v>#DIV/0!</v>
      </c>
      <c r="K178" s="78">
        <v>0</v>
      </c>
      <c r="L178" s="4" t="e">
        <f t="shared" si="63"/>
        <v>#DIV/0!</v>
      </c>
      <c r="M178" s="78">
        <v>0</v>
      </c>
      <c r="N178" s="4" t="e">
        <f t="shared" si="64"/>
        <v>#DIV/0!</v>
      </c>
      <c r="O178" s="78">
        <v>0</v>
      </c>
      <c r="P178" s="4" t="e">
        <f t="shared" si="65"/>
        <v>#DIV/0!</v>
      </c>
    </row>
    <row r="179" spans="1:16" ht="36" customHeight="1">
      <c r="A179" s="5" t="s">
        <v>10</v>
      </c>
      <c r="B179" s="76">
        <v>53.25807914</v>
      </c>
      <c r="C179" s="76">
        <v>64.77878336</v>
      </c>
      <c r="D179" s="4">
        <f t="shared" si="66"/>
        <v>21.631843292198777</v>
      </c>
      <c r="E179" s="76">
        <v>54.673917159999995</v>
      </c>
      <c r="F179" s="4">
        <f t="shared" si="61"/>
        <v>-15.599036715221212</v>
      </c>
      <c r="G179" s="76">
        <v>64.62278689</v>
      </c>
      <c r="H179" s="4">
        <f t="shared" si="61"/>
        <v>18.196738493942597</v>
      </c>
      <c r="I179" s="76">
        <v>66.3930221</v>
      </c>
      <c r="J179" s="4">
        <f t="shared" si="62"/>
        <v>21.43454420085675</v>
      </c>
      <c r="K179" s="76">
        <v>74.66993775</v>
      </c>
      <c r="L179" s="4">
        <f t="shared" si="63"/>
        <v>12.466544507543974</v>
      </c>
      <c r="M179" s="76">
        <v>86.78629522</v>
      </c>
      <c r="N179" s="4">
        <f t="shared" si="64"/>
        <v>16.226553597200496</v>
      </c>
      <c r="O179" s="76">
        <v>75.68006953000001</v>
      </c>
      <c r="P179" s="4">
        <f t="shared" si="65"/>
        <v>-12.797211428193961</v>
      </c>
    </row>
    <row r="180" spans="1:16" ht="36" customHeight="1">
      <c r="A180" s="5" t="s">
        <v>11</v>
      </c>
      <c r="B180" s="76">
        <v>1.5444898999999999</v>
      </c>
      <c r="C180" s="76">
        <v>1.8091000000000004</v>
      </c>
      <c r="D180" s="4">
        <f t="shared" si="66"/>
        <v>17.132523819029217</v>
      </c>
      <c r="E180" s="76">
        <v>1.66200325</v>
      </c>
      <c r="F180" s="4">
        <f t="shared" si="61"/>
        <v>-8.130935271682075</v>
      </c>
      <c r="G180" s="76">
        <v>1.826301</v>
      </c>
      <c r="H180" s="4">
        <f t="shared" si="61"/>
        <v>9.885525193768425</v>
      </c>
      <c r="I180" s="76">
        <v>2.2017196500000003</v>
      </c>
      <c r="J180" s="4">
        <f t="shared" si="62"/>
        <v>32.473847448854286</v>
      </c>
      <c r="K180" s="76">
        <v>1.8400040199999999</v>
      </c>
      <c r="L180" s="4">
        <f t="shared" si="63"/>
        <v>-16.428777841901912</v>
      </c>
      <c r="M180" s="76">
        <v>1.97220882</v>
      </c>
      <c r="N180" s="4">
        <f t="shared" si="64"/>
        <v>7.185027780537146</v>
      </c>
      <c r="O180" s="76">
        <v>2.1527000000000003</v>
      </c>
      <c r="P180" s="4">
        <f t="shared" si="65"/>
        <v>9.151727655289575</v>
      </c>
    </row>
    <row r="181" spans="1:16" ht="36" customHeight="1">
      <c r="A181" s="8" t="s">
        <v>3</v>
      </c>
      <c r="B181" s="76">
        <f>SUM(B173:B180)</f>
        <v>3581.00026793</v>
      </c>
      <c r="C181" s="76">
        <f>SUM(C173:C180)</f>
        <v>4850.81836137791</v>
      </c>
      <c r="D181" s="4">
        <f t="shared" si="66"/>
        <v>35.459871500705844</v>
      </c>
      <c r="E181" s="76">
        <f>SUM(E173:E180)</f>
        <v>3613.2210937900004</v>
      </c>
      <c r="F181" s="4">
        <f t="shared" si="61"/>
        <v>-25.513164488730954</v>
      </c>
      <c r="G181" s="76">
        <f>SUM(G173:G180)</f>
        <v>4930.642535743818</v>
      </c>
      <c r="H181" s="4">
        <f t="shared" si="61"/>
        <v>36.46113558392688</v>
      </c>
      <c r="I181" s="76">
        <f>SUM(I173:I180)</f>
        <v>4168.173984909273</v>
      </c>
      <c r="J181" s="4">
        <f t="shared" si="62"/>
        <v>15.358951935519896</v>
      </c>
      <c r="K181" s="76">
        <f>SUM(K173:K180)</f>
        <v>5119.165517932454</v>
      </c>
      <c r="L181" s="4">
        <f t="shared" si="63"/>
        <v>22.81554312430846</v>
      </c>
      <c r="M181" s="76">
        <f>SUM(M173:M180)</f>
        <v>5624.800208284636</v>
      </c>
      <c r="N181" s="4">
        <f t="shared" si="64"/>
        <v>9.877287393442186</v>
      </c>
      <c r="O181" s="76">
        <f>SUM(O173:O180)</f>
        <v>4683.490514721545</v>
      </c>
      <c r="P181" s="4">
        <f t="shared" si="65"/>
        <v>-16.734988954392694</v>
      </c>
    </row>
    <row r="182" spans="1:16" ht="28.5" customHeight="1">
      <c r="A182" s="10"/>
      <c r="B182" s="77"/>
      <c r="C182" s="77"/>
      <c r="D182" s="77"/>
      <c r="E182" s="77"/>
      <c r="F182" s="13"/>
      <c r="G182" s="13"/>
      <c r="H182" s="13"/>
      <c r="I182" s="77"/>
      <c r="J182" s="13"/>
      <c r="K182" s="77"/>
      <c r="L182" s="13"/>
      <c r="M182" s="13"/>
      <c r="N182" s="13"/>
      <c r="O182" s="77"/>
      <c r="P182" s="13"/>
    </row>
    <row r="183" spans="1:16" ht="28.5" customHeight="1">
      <c r="A183" s="10"/>
      <c r="B183" s="77"/>
      <c r="C183" s="77"/>
      <c r="D183" s="77"/>
      <c r="E183" s="77"/>
      <c r="F183" s="13"/>
      <c r="G183" s="13"/>
      <c r="H183" s="13"/>
      <c r="I183" s="77"/>
      <c r="J183" s="13"/>
      <c r="K183" s="77"/>
      <c r="L183" s="13"/>
      <c r="M183" s="13"/>
      <c r="N183" s="13"/>
      <c r="O183" s="77"/>
      <c r="P183" s="13"/>
    </row>
    <row r="184" spans="1:16" ht="28.5" customHeight="1">
      <c r="A184" s="10"/>
      <c r="B184" s="77"/>
      <c r="C184" s="77"/>
      <c r="D184" s="77"/>
      <c r="E184" s="77"/>
      <c r="F184" s="13"/>
      <c r="G184" s="13"/>
      <c r="H184" s="13"/>
      <c r="I184" s="77"/>
      <c r="J184" s="13"/>
      <c r="K184" s="77"/>
      <c r="L184" s="13"/>
      <c r="M184" s="13"/>
      <c r="N184" s="13"/>
      <c r="O184" s="77"/>
      <c r="P184" s="13"/>
    </row>
    <row r="185" spans="1:16" ht="39.75" customHeight="1">
      <c r="A185" s="241" t="s">
        <v>69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</row>
    <row r="186" spans="1:16" ht="39.75" customHeight="1">
      <c r="A186" s="241" t="s">
        <v>325</v>
      </c>
      <c r="B186" s="241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</row>
    <row r="187" spans="1:16" ht="39.75" customHeight="1">
      <c r="A187" s="1"/>
      <c r="B187" s="1"/>
      <c r="C187" s="1"/>
      <c r="D187" s="1"/>
      <c r="E187" s="1"/>
      <c r="F187" s="1" t="s">
        <v>61</v>
      </c>
      <c r="G187" s="1"/>
      <c r="H187" s="1"/>
      <c r="I187" s="1"/>
      <c r="J187" s="1" t="s">
        <v>61</v>
      </c>
      <c r="K187" s="1"/>
      <c r="L187" s="1" t="s">
        <v>61</v>
      </c>
      <c r="M187" s="1"/>
      <c r="N187" s="1"/>
      <c r="O187" s="1"/>
      <c r="P187" s="1" t="s">
        <v>0</v>
      </c>
    </row>
    <row r="188" spans="1:16" ht="39.75" customHeight="1">
      <c r="A188" s="3" t="s">
        <v>60</v>
      </c>
      <c r="B188" s="3">
        <v>2550</v>
      </c>
      <c r="C188" s="3">
        <v>2551</v>
      </c>
      <c r="D188" s="3" t="s">
        <v>2</v>
      </c>
      <c r="E188" s="3">
        <v>2552</v>
      </c>
      <c r="F188" s="3" t="s">
        <v>2</v>
      </c>
      <c r="G188" s="3">
        <v>2553</v>
      </c>
      <c r="H188" s="3" t="s">
        <v>2</v>
      </c>
      <c r="I188" s="3">
        <v>2554</v>
      </c>
      <c r="J188" s="3" t="s">
        <v>2</v>
      </c>
      <c r="K188" s="3">
        <v>2555</v>
      </c>
      <c r="L188" s="3" t="s">
        <v>2</v>
      </c>
      <c r="M188" s="3">
        <v>2556</v>
      </c>
      <c r="N188" s="3" t="s">
        <v>2</v>
      </c>
      <c r="O188" s="3">
        <v>2557</v>
      </c>
      <c r="P188" s="3" t="s">
        <v>2</v>
      </c>
    </row>
    <row r="189" spans="1:16" ht="39.75" customHeight="1">
      <c r="A189" s="5" t="s">
        <v>4</v>
      </c>
      <c r="B189" s="22">
        <f aca="true" t="shared" si="67" ref="B189:C193">B25+B40+B56+B74+B91+B107+B122+B140+B156+B173</f>
        <v>5994.1818512</v>
      </c>
      <c r="C189" s="22">
        <f t="shared" si="67"/>
        <v>6076.525117939999</v>
      </c>
      <c r="D189" s="4">
        <f>(C189-B189)/B189*100</f>
        <v>1.3737198634291463</v>
      </c>
      <c r="E189" s="76">
        <f>E25+E40+E56+E74+E91+E107+E122+E140+E156+E173</f>
        <v>5645.46570406</v>
      </c>
      <c r="F189" s="4">
        <f aca="true" t="shared" si="68" ref="F189:H197">(E189-C189)/C189*100</f>
        <v>-7.09384731427117</v>
      </c>
      <c r="G189" s="76">
        <f>G25+G40+G56+G74+G91+G107+G122+G140+G156+G173</f>
        <v>6109.469417700001</v>
      </c>
      <c r="H189" s="4">
        <f t="shared" si="68"/>
        <v>8.219051145883466</v>
      </c>
      <c r="I189" s="76">
        <f aca="true" t="shared" si="69" ref="I189:I196">I25+I40+I56+I74+I91+I107+I122+I140+I156+I173</f>
        <v>6573.585583840001</v>
      </c>
      <c r="J189" s="4">
        <v>15.358951935519896</v>
      </c>
      <c r="K189" s="76">
        <f aca="true" t="shared" si="70" ref="K189:K196">K25+K40+K56+K74+K91+K107+K122+K140+K156+K173</f>
        <v>7793.172271710001</v>
      </c>
      <c r="L189" s="4">
        <f aca="true" t="shared" si="71" ref="L189:L197">(K189-I189)/I189*100</f>
        <v>18.552838056419898</v>
      </c>
      <c r="M189" s="30">
        <f>M25+M40+M56+M74+M91+M107+M122+M140+M156+M173</f>
        <v>8866.65287255</v>
      </c>
      <c r="N189" s="4">
        <f aca="true" t="shared" si="72" ref="N189:N197">(M189-K189)/K189*100</f>
        <v>13.774629424487905</v>
      </c>
      <c r="O189" s="76">
        <f aca="true" t="shared" si="73" ref="O189:O196">O25+O40+O56+O74+O91+O107+O122+O140+O156+O173</f>
        <v>8256.070807970002</v>
      </c>
      <c r="P189" s="4">
        <f aca="true" t="shared" si="74" ref="P189:P197">(O189-M189)/M189*100</f>
        <v>-6.886274599406954</v>
      </c>
    </row>
    <row r="190" spans="1:16" ht="39.75" customHeight="1">
      <c r="A190" s="5" t="s">
        <v>5</v>
      </c>
      <c r="B190" s="22">
        <f t="shared" si="67"/>
        <v>6620.01141153</v>
      </c>
      <c r="C190" s="22">
        <f t="shared" si="67"/>
        <v>7379.505765309999</v>
      </c>
      <c r="D190" s="4">
        <f aca="true" t="shared" si="75" ref="D190:D197">(C190-B190)/B190*100</f>
        <v>11.472704600738243</v>
      </c>
      <c r="E190" s="76">
        <f>E26+E41+E57+E75+E92+E108+E123+E141+E157+E174</f>
        <v>7510.529722514</v>
      </c>
      <c r="F190" s="4">
        <f t="shared" si="68"/>
        <v>1.775511279087629</v>
      </c>
      <c r="G190" s="76">
        <f>G26+G41+G57+G75+G92+G108+G123+G141+G157+G174</f>
        <v>8878.787676039998</v>
      </c>
      <c r="H190" s="4">
        <f t="shared" si="68"/>
        <v>18.21786217587859</v>
      </c>
      <c r="I190" s="76">
        <f t="shared" si="69"/>
        <v>10915.154568400001</v>
      </c>
      <c r="J190" s="4">
        <v>15.358951935519896</v>
      </c>
      <c r="K190" s="76">
        <f t="shared" si="70"/>
        <v>10540.634587700002</v>
      </c>
      <c r="L190" s="4">
        <f t="shared" si="71"/>
        <v>-3.4311926446214134</v>
      </c>
      <c r="M190" s="30">
        <f>M26+M41+M57+M75+M92+M108+M123+M141+M157+M174</f>
        <v>11102.51734922</v>
      </c>
      <c r="N190" s="4">
        <f t="shared" si="72"/>
        <v>5.330635047112486</v>
      </c>
      <c r="O190" s="76">
        <f t="shared" si="73"/>
        <v>11085.212029789998</v>
      </c>
      <c r="P190" s="4">
        <f t="shared" si="74"/>
        <v>-0.15586842952528004</v>
      </c>
    </row>
    <row r="191" spans="1:16" ht="39.75" customHeight="1">
      <c r="A191" s="5" t="s">
        <v>6</v>
      </c>
      <c r="B191" s="22">
        <f t="shared" si="67"/>
        <v>0.1519526</v>
      </c>
      <c r="C191" s="22">
        <f t="shared" si="67"/>
        <v>0.04792652</v>
      </c>
      <c r="D191" s="4">
        <f t="shared" si="75"/>
        <v>-68.45955909935071</v>
      </c>
      <c r="E191" s="78">
        <f>E27+E42+E58+E76+E93+E109+E124+E142+E158+E175</f>
        <v>0.0063636299999999995</v>
      </c>
      <c r="F191" s="4">
        <f t="shared" si="68"/>
        <v>-86.72211126532868</v>
      </c>
      <c r="G191" s="78">
        <f>G27+G42+G58+G76+G93+G109+G124+G142+G158+G175</f>
        <v>0.09930874</v>
      </c>
      <c r="H191" s="4">
        <f t="shared" si="68"/>
        <v>1460.5674748531894</v>
      </c>
      <c r="I191" s="78">
        <f t="shared" si="69"/>
        <v>0</v>
      </c>
      <c r="J191" s="4">
        <v>15.358951935519896</v>
      </c>
      <c r="K191" s="78">
        <f t="shared" si="70"/>
        <v>1.09519364</v>
      </c>
      <c r="L191" s="4" t="e">
        <f t="shared" si="71"/>
        <v>#DIV/0!</v>
      </c>
      <c r="M191" s="30">
        <f>M27+M42+M58+M76+M93+M109+M124+M142+M158+M175</f>
        <v>0</v>
      </c>
      <c r="N191" s="4">
        <f t="shared" si="72"/>
        <v>-100</v>
      </c>
      <c r="O191" s="78">
        <f t="shared" si="73"/>
        <v>0</v>
      </c>
      <c r="P191" s="4" t="e">
        <f t="shared" si="74"/>
        <v>#DIV/0!</v>
      </c>
    </row>
    <row r="192" spans="1:16" ht="39.75" customHeight="1">
      <c r="A192" s="5" t="s">
        <v>7</v>
      </c>
      <c r="B192" s="22">
        <f t="shared" si="67"/>
        <v>15561.068051833001</v>
      </c>
      <c r="C192" s="22">
        <f t="shared" si="67"/>
        <v>17763.517236983003</v>
      </c>
      <c r="D192" s="4">
        <f t="shared" si="75"/>
        <v>14.153586230802242</v>
      </c>
      <c r="E192" s="76">
        <f>E28+E43+E59+E77+E94+E110+E125+E143+E159+E176</f>
        <v>18430.882872526</v>
      </c>
      <c r="F192" s="4">
        <f t="shared" si="68"/>
        <v>3.756945354006607</v>
      </c>
      <c r="G192" s="76">
        <f>G28+G43+G59+G77+G94+G110+G125+G143+G159+G176</f>
        <v>19498.407064531</v>
      </c>
      <c r="H192" s="4">
        <f t="shared" si="68"/>
        <v>5.792040453994228</v>
      </c>
      <c r="I192" s="76">
        <f t="shared" si="69"/>
        <v>20361.234437135998</v>
      </c>
      <c r="J192" s="4">
        <v>15.358951935519896</v>
      </c>
      <c r="K192" s="76">
        <f t="shared" si="70"/>
        <v>23436.800275278005</v>
      </c>
      <c r="L192" s="4">
        <f t="shared" si="71"/>
        <v>15.105006759966438</v>
      </c>
      <c r="M192" s="30">
        <f>M28+M43+M59+M77+M94+M110+M125+M143+M159+M176</f>
        <v>24669.595803492997</v>
      </c>
      <c r="N192" s="4">
        <f t="shared" si="72"/>
        <v>5.260084626464092</v>
      </c>
      <c r="O192" s="76">
        <f t="shared" si="73"/>
        <v>24857.73664535</v>
      </c>
      <c r="P192" s="4">
        <f t="shared" si="74"/>
        <v>0.7626425797797773</v>
      </c>
    </row>
    <row r="193" spans="1:16" ht="39.75" customHeight="1">
      <c r="A193" s="5" t="s">
        <v>8</v>
      </c>
      <c r="B193" s="22">
        <f t="shared" si="67"/>
        <v>1132.5954154818182</v>
      </c>
      <c r="C193" s="22">
        <f t="shared" si="67"/>
        <v>701.5075975390909</v>
      </c>
      <c r="D193" s="4">
        <f t="shared" si="75"/>
        <v>-38.06194268933519</v>
      </c>
      <c r="E193" s="76">
        <f>E29+E44+E60+E78+E95+E111+E126+E144+E160+E177</f>
        <v>343.5669050227272</v>
      </c>
      <c r="F193" s="4">
        <f t="shared" si="68"/>
        <v>-51.02449264584305</v>
      </c>
      <c r="G193" s="76">
        <f>G29+G44+G60+G78+G95+G111+G126+G144+G160+G177</f>
        <v>725.8055784127273</v>
      </c>
      <c r="H193" s="4">
        <f t="shared" si="68"/>
        <v>111.2559643556805</v>
      </c>
      <c r="I193" s="76">
        <f t="shared" si="69"/>
        <v>1466.7076513981817</v>
      </c>
      <c r="J193" s="4">
        <v>15.358951935519896</v>
      </c>
      <c r="K193" s="76">
        <f t="shared" si="70"/>
        <v>1720.0454125072727</v>
      </c>
      <c r="L193" s="4">
        <f t="shared" si="71"/>
        <v>17.272546500155595</v>
      </c>
      <c r="M193" s="30">
        <f>M29+M44+M60+M78+M95+M111+M126+M144+M160+M177</f>
        <v>1954.2580557427273</v>
      </c>
      <c r="N193" s="4">
        <f t="shared" si="72"/>
        <v>13.616654626231522</v>
      </c>
      <c r="O193" s="76">
        <f t="shared" si="73"/>
        <v>2097.4621704963633</v>
      </c>
      <c r="P193" s="4">
        <f t="shared" si="74"/>
        <v>7.327799638989362</v>
      </c>
    </row>
    <row r="194" spans="1:16" ht="39.75" customHeight="1">
      <c r="A194" s="5" t="s">
        <v>9</v>
      </c>
      <c r="B194" s="87">
        <v>0</v>
      </c>
      <c r="C194" s="87">
        <v>0</v>
      </c>
      <c r="D194" s="4" t="e">
        <f t="shared" si="75"/>
        <v>#DIV/0!</v>
      </c>
      <c r="E194" s="78">
        <v>0</v>
      </c>
      <c r="F194" s="4" t="e">
        <f t="shared" si="68"/>
        <v>#DIV/0!</v>
      </c>
      <c r="G194" s="78">
        <v>0</v>
      </c>
      <c r="H194" s="4" t="e">
        <f t="shared" si="68"/>
        <v>#DIV/0!</v>
      </c>
      <c r="I194" s="78">
        <v>0</v>
      </c>
      <c r="J194" s="4">
        <v>15.358951935519896</v>
      </c>
      <c r="K194" s="78">
        <v>0</v>
      </c>
      <c r="L194" s="4" t="e">
        <f t="shared" si="71"/>
        <v>#DIV/0!</v>
      </c>
      <c r="M194" s="30">
        <v>0</v>
      </c>
      <c r="N194" s="4" t="e">
        <f t="shared" si="72"/>
        <v>#DIV/0!</v>
      </c>
      <c r="O194" s="78">
        <v>0</v>
      </c>
      <c r="P194" s="4" t="e">
        <f t="shared" si="74"/>
        <v>#DIV/0!</v>
      </c>
    </row>
    <row r="195" spans="1:16" ht="39.75" customHeight="1">
      <c r="A195" s="5" t="s">
        <v>10</v>
      </c>
      <c r="B195" s="22">
        <f>B31+B46+B62+B80+B97+B113+B128+B146+B162+B179</f>
        <v>402.42239549000004</v>
      </c>
      <c r="C195" s="22">
        <f>C31+C46+C62+C80+C97+C113+C128+C146+C162+C179</f>
        <v>452.7668485600001</v>
      </c>
      <c r="D195" s="4">
        <f t="shared" si="75"/>
        <v>12.51035072456624</v>
      </c>
      <c r="E195" s="76">
        <f>E31+E46+E62+E80+E97+E113+E128+E146+E162+E179</f>
        <v>418.01451500999997</v>
      </c>
      <c r="F195" s="4">
        <f t="shared" si="68"/>
        <v>-7.675547284552302</v>
      </c>
      <c r="G195" s="76">
        <f>G31+G46+G62+G80+G97+G113+G128+G146+G162+G179</f>
        <v>503.55750774999996</v>
      </c>
      <c r="H195" s="4">
        <f t="shared" si="68"/>
        <v>20.464120184427944</v>
      </c>
      <c r="I195" s="76">
        <f t="shared" si="69"/>
        <v>542.41111503</v>
      </c>
      <c r="J195" s="4">
        <v>15.358951935519896</v>
      </c>
      <c r="K195" s="76">
        <f t="shared" si="70"/>
        <v>590.14669785</v>
      </c>
      <c r="L195" s="4">
        <f t="shared" si="71"/>
        <v>8.800627696827304</v>
      </c>
      <c r="M195" s="30">
        <f>M31+M46+M62+M80+M97+M113+M128+M146+M162+M179</f>
        <v>680.0198785499999</v>
      </c>
      <c r="N195" s="4">
        <f t="shared" si="72"/>
        <v>15.2289559574632</v>
      </c>
      <c r="O195" s="76">
        <f t="shared" si="73"/>
        <v>620.2505270899999</v>
      </c>
      <c r="P195" s="4">
        <f t="shared" si="74"/>
        <v>-8.78935356822887</v>
      </c>
    </row>
    <row r="196" spans="1:16" ht="39.75" customHeight="1">
      <c r="A196" s="5" t="s">
        <v>11</v>
      </c>
      <c r="B196" s="22">
        <f>B32+B47+B63+B81+B98+B114+B129+B147+B163+B180</f>
        <v>13.81839669</v>
      </c>
      <c r="C196" s="22">
        <f>C32+C47+C63+C81+C98+C114+C129+C147+C163+C180</f>
        <v>15.669508420000001</v>
      </c>
      <c r="D196" s="4">
        <f t="shared" si="75"/>
        <v>13.395995002369565</v>
      </c>
      <c r="E196" s="76">
        <f>E32+E47+E63+E81+E98+E114+E129+E147+E163+E180</f>
        <v>13.8041912</v>
      </c>
      <c r="F196" s="4">
        <f t="shared" si="68"/>
        <v>-11.90412085690689</v>
      </c>
      <c r="G196" s="76">
        <f>G32+G47+G63+G81+G98+G114+G129+G147+G163+G180</f>
        <v>15.49404105</v>
      </c>
      <c r="H196" s="4">
        <f t="shared" si="68"/>
        <v>12.241570878850185</v>
      </c>
      <c r="I196" s="76">
        <f t="shared" si="69"/>
        <v>18.13179584</v>
      </c>
      <c r="J196" s="4">
        <v>15.358951935519896</v>
      </c>
      <c r="K196" s="76">
        <f t="shared" si="70"/>
        <v>17.81285954</v>
      </c>
      <c r="L196" s="4">
        <f t="shared" si="71"/>
        <v>-1.7589890312817311</v>
      </c>
      <c r="M196" s="30">
        <f>M32+M47+M63+M81+M98+M114+M129+M147+M163+M180</f>
        <v>18.22793808</v>
      </c>
      <c r="N196" s="4">
        <f t="shared" si="72"/>
        <v>2.3302184529548007</v>
      </c>
      <c r="O196" s="76">
        <f t="shared" si="73"/>
        <v>19.57811723</v>
      </c>
      <c r="P196" s="4">
        <f t="shared" si="74"/>
        <v>7.407196272415682</v>
      </c>
    </row>
    <row r="197" spans="1:16" ht="39.75" customHeight="1">
      <c r="A197" s="8" t="s">
        <v>3</v>
      </c>
      <c r="B197" s="76">
        <f>SUM(B189:B196)</f>
        <v>29724.249474824817</v>
      </c>
      <c r="C197" s="76">
        <f>SUM(C189:C196)</f>
        <v>32389.540001272093</v>
      </c>
      <c r="D197" s="4">
        <f t="shared" si="75"/>
        <v>8.966721022526285</v>
      </c>
      <c r="E197" s="76">
        <f>SUM(E189:E196)</f>
        <v>32362.270273962728</v>
      </c>
      <c r="F197" s="4">
        <f t="shared" si="68"/>
        <v>-0.08419300585403311</v>
      </c>
      <c r="G197" s="76">
        <f>SUM(G189:G196)</f>
        <v>35731.62059422373</v>
      </c>
      <c r="H197" s="4">
        <f t="shared" si="68"/>
        <v>10.41135338076647</v>
      </c>
      <c r="I197" s="76">
        <f>SUM(I189:I196)</f>
        <v>39877.22515164418</v>
      </c>
      <c r="J197" s="4">
        <v>15.358951935519896</v>
      </c>
      <c r="K197" s="76">
        <f>SUM(K189:K196)</f>
        <v>44099.70729822529</v>
      </c>
      <c r="L197" s="4">
        <f t="shared" si="71"/>
        <v>10.588706035898804</v>
      </c>
      <c r="M197" s="30">
        <f>SUM(M189:M196)</f>
        <v>47291.271897635736</v>
      </c>
      <c r="N197" s="4">
        <f t="shared" si="72"/>
        <v>7.237155969828597</v>
      </c>
      <c r="O197" s="76">
        <f>SUM(O189:O196)</f>
        <v>46936.310297926364</v>
      </c>
      <c r="P197" s="4">
        <f t="shared" si="74"/>
        <v>-0.7505858596438328</v>
      </c>
    </row>
  </sheetData>
  <sheetProtection/>
  <mergeCells count="24">
    <mergeCell ref="A168:P168"/>
    <mergeCell ref="A169:P169"/>
    <mergeCell ref="A185:P185"/>
    <mergeCell ref="A186:P186"/>
    <mergeCell ref="A151:P151"/>
    <mergeCell ref="A152:P152"/>
    <mergeCell ref="A1:P1"/>
    <mergeCell ref="A2:P2"/>
    <mergeCell ref="A20:P20"/>
    <mergeCell ref="A21:P21"/>
    <mergeCell ref="A69:P69"/>
    <mergeCell ref="A70:P70"/>
    <mergeCell ref="A51:P51"/>
    <mergeCell ref="A52:P52"/>
    <mergeCell ref="A117:P117"/>
    <mergeCell ref="A118:P118"/>
    <mergeCell ref="A135:P135"/>
    <mergeCell ref="A136:P136"/>
    <mergeCell ref="A35:P35"/>
    <mergeCell ref="A36:P36"/>
    <mergeCell ref="A102:P102"/>
    <mergeCell ref="A103:P103"/>
    <mergeCell ref="A87:P87"/>
    <mergeCell ref="A86:P86"/>
  </mergeCells>
  <printOptions horizontalCentered="1"/>
  <pageMargins left="0.46" right="0.17" top="0.5905511811023623" bottom="0.6299212598425197" header="0.5905511811023623" footer="0.629921259842519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ss030540</dc:creator>
  <cp:keywords/>
  <dc:description/>
  <cp:lastModifiedBy>arunya  somboon</cp:lastModifiedBy>
  <cp:lastPrinted>2014-01-09T07:09:31Z</cp:lastPrinted>
  <dcterms:created xsi:type="dcterms:W3CDTF">2003-01-07T07:13:20Z</dcterms:created>
  <dcterms:modified xsi:type="dcterms:W3CDTF">2014-11-18T06:05:46Z</dcterms:modified>
  <cp:category/>
  <cp:version/>
  <cp:contentType/>
  <cp:contentStatus/>
</cp:coreProperties>
</file>