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96" windowWidth="12984" windowHeight="7896"/>
  </bookViews>
  <sheets>
    <sheet name="ปีงบประมาณ2562" sheetId="3" r:id="rId1"/>
    <sheet name="data" sheetId="4" state="hidden" r:id="rId2"/>
    <sheet name="Sheet1" sheetId="5" state="hidden" r:id="rId3"/>
  </sheets>
  <calcPr calcId="144525"/>
</workbook>
</file>

<file path=xl/calcChain.xml><?xml version="1.0" encoding="utf-8"?>
<calcChain xmlns="http://schemas.openxmlformats.org/spreadsheetml/2006/main">
  <c r="G17" i="3" l="1"/>
  <c r="H17" i="3" s="1"/>
  <c r="D17" i="3"/>
  <c r="E17" i="3" s="1"/>
  <c r="Q31" i="4"/>
  <c r="N31" i="4" s="1"/>
  <c r="R31" i="4"/>
  <c r="S31" i="4"/>
  <c r="O31" i="4" s="1"/>
  <c r="K31" i="4"/>
  <c r="L31" i="4"/>
  <c r="Q30" i="4" l="1"/>
  <c r="R30" i="4"/>
  <c r="S30" i="4"/>
  <c r="K30" i="4"/>
  <c r="G16" i="3" l="1"/>
  <c r="H16" i="3" s="1"/>
  <c r="D16" i="3"/>
  <c r="E16" i="3" s="1"/>
  <c r="G15" i="3" l="1"/>
  <c r="H15" i="3" s="1"/>
  <c r="D15" i="3"/>
  <c r="E15" i="3" s="1"/>
  <c r="Q29" i="4"/>
  <c r="R29" i="4"/>
  <c r="S29" i="4" s="1"/>
  <c r="K29" i="4"/>
  <c r="Q28" i="4" l="1"/>
  <c r="R28" i="4"/>
  <c r="S28" i="4"/>
  <c r="K28" i="4"/>
  <c r="F5" i="3"/>
  <c r="C5" i="3"/>
  <c r="B5" i="3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D8" i="3"/>
  <c r="E8" i="3" s="1"/>
  <c r="D7" i="3"/>
  <c r="E7" i="3" s="1"/>
  <c r="D6" i="3"/>
  <c r="E6" i="3" s="1"/>
  <c r="D5" i="3" l="1"/>
  <c r="E5" i="3" s="1"/>
  <c r="E9" i="3"/>
  <c r="G5" i="3"/>
  <c r="H5" i="3" s="1"/>
  <c r="P31" i="4"/>
  <c r="P30" i="4"/>
  <c r="P29" i="4"/>
  <c r="P28" i="4"/>
  <c r="R27" i="4"/>
  <c r="P27" i="4"/>
  <c r="K27" i="4"/>
  <c r="R26" i="4"/>
  <c r="P26" i="4"/>
  <c r="K26" i="4"/>
  <c r="R25" i="4"/>
  <c r="P25" i="4"/>
  <c r="K25" i="4"/>
  <c r="R24" i="4"/>
  <c r="P24" i="4"/>
  <c r="K24" i="4"/>
  <c r="R23" i="4"/>
  <c r="P23" i="4"/>
  <c r="Q23" i="4" s="1"/>
  <c r="K23" i="4"/>
  <c r="R22" i="4"/>
  <c r="S22" i="4" s="1"/>
  <c r="S23" i="4" s="1"/>
  <c r="S24" i="4" s="1"/>
  <c r="Q22" i="4"/>
  <c r="P22" i="4"/>
  <c r="K22" i="4"/>
  <c r="R21" i="4"/>
  <c r="S21" i="4" s="1"/>
  <c r="Q21" i="4"/>
  <c r="P21" i="4"/>
  <c r="K21" i="4"/>
  <c r="S20" i="4"/>
  <c r="R20" i="4"/>
  <c r="Q20" i="4"/>
  <c r="P20" i="4"/>
  <c r="K20" i="4"/>
  <c r="L20" i="4" s="1"/>
  <c r="G17" i="4"/>
  <c r="H17" i="4" s="1"/>
  <c r="D17" i="4"/>
  <c r="E17" i="4" s="1"/>
  <c r="G16" i="4"/>
  <c r="H16" i="4" s="1"/>
  <c r="D16" i="4"/>
  <c r="E16" i="4" s="1"/>
  <c r="G15" i="4"/>
  <c r="H15" i="4" s="1"/>
  <c r="D15" i="4"/>
  <c r="E15" i="4" s="1"/>
  <c r="G14" i="4"/>
  <c r="H14" i="4" s="1"/>
  <c r="D14" i="4"/>
  <c r="E14" i="4" s="1"/>
  <c r="G13" i="4"/>
  <c r="H13" i="4" s="1"/>
  <c r="D13" i="4"/>
  <c r="E13" i="4" s="1"/>
  <c r="G12" i="4"/>
  <c r="H12" i="4" s="1"/>
  <c r="D12" i="4"/>
  <c r="E12" i="4" s="1"/>
  <c r="G11" i="4"/>
  <c r="H11" i="4" s="1"/>
  <c r="D11" i="4"/>
  <c r="E11" i="4" s="1"/>
  <c r="G10" i="4"/>
  <c r="H10" i="4" s="1"/>
  <c r="D10" i="4"/>
  <c r="E10" i="4" s="1"/>
  <c r="G9" i="4"/>
  <c r="H9" i="4" s="1"/>
  <c r="D9" i="4"/>
  <c r="E9" i="4" s="1"/>
  <c r="G8" i="4"/>
  <c r="H8" i="4" s="1"/>
  <c r="D8" i="4"/>
  <c r="E8" i="4" s="1"/>
  <c r="G7" i="4"/>
  <c r="H7" i="4" s="1"/>
  <c r="D7" i="4"/>
  <c r="E7" i="4" s="1"/>
  <c r="G6" i="4"/>
  <c r="H6" i="4" s="1"/>
  <c r="D6" i="4"/>
  <c r="F5" i="4"/>
  <c r="C5" i="4"/>
  <c r="B5" i="4"/>
  <c r="D5" i="4" l="1"/>
  <c r="E5" i="4" s="1"/>
  <c r="G5" i="4"/>
  <c r="H5" i="4" s="1"/>
  <c r="Q27" i="4"/>
  <c r="S25" i="4"/>
  <c r="S26" i="4" s="1"/>
  <c r="S27" i="4" s="1"/>
  <c r="O20" i="4"/>
  <c r="L21" i="4"/>
  <c r="N20" i="4"/>
  <c r="J20" i="4"/>
  <c r="Q24" i="4"/>
  <c r="Q25" i="4" s="1"/>
  <c r="Q26" i="4" s="1"/>
  <c r="E6" i="4"/>
  <c r="N21" i="4" l="1"/>
  <c r="O21" i="4"/>
  <c r="L22" i="4"/>
  <c r="J21" i="4"/>
  <c r="O22" i="4" l="1"/>
  <c r="N22" i="4"/>
  <c r="J22" i="4"/>
  <c r="L23" i="4"/>
  <c r="O23" i="4" l="1"/>
  <c r="L24" i="4"/>
  <c r="N23" i="4"/>
  <c r="J23" i="4"/>
  <c r="L25" i="4" l="1"/>
  <c r="N24" i="4"/>
  <c r="J24" i="4"/>
  <c r="O24" i="4"/>
  <c r="J25" i="4" l="1"/>
  <c r="N25" i="4"/>
  <c r="O25" i="4"/>
  <c r="L26" i="4"/>
  <c r="J26" i="4" l="1"/>
  <c r="O26" i="4"/>
  <c r="N26" i="4"/>
  <c r="L27" i="4"/>
  <c r="L28" i="4" s="1"/>
  <c r="L29" i="4" l="1"/>
  <c r="L30" i="4" s="1"/>
  <c r="N28" i="4"/>
  <c r="O28" i="4"/>
  <c r="J27" i="4"/>
  <c r="O27" i="4"/>
  <c r="N27" i="4"/>
  <c r="N30" i="4" l="1"/>
  <c r="O30" i="4"/>
  <c r="N29" i="4"/>
  <c r="O29" i="4"/>
</calcChain>
</file>

<file path=xl/sharedStrings.xml><?xml version="1.0" encoding="utf-8"?>
<sst xmlns="http://schemas.openxmlformats.org/spreadsheetml/2006/main" count="99" uniqueCount="40">
  <si>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</si>
  <si>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</si>
  <si>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</si>
  <si>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</si>
  <si>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</si>
  <si>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</si>
  <si>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</si>
  <si>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</si>
  <si>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</si>
  <si>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</si>
  <si>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</si>
  <si>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</si>
  <si>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</si>
  <si>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</si>
  <si>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</si>
  <si>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</si>
  <si>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</si>
  <si>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</si>
  <si>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</si>
  <si>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</si>
  <si>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</si>
  <si>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</si>
  <si>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</si>
  <si>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</si>
  <si>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</si>
  <si>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</si>
  <si>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</si>
  <si>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</si>
  <si>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</si>
  <si>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</si>
  <si>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</si>
  <si>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</si>
  <si>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</si>
  <si>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</si>
  <si>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</si>
  <si>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</si>
  <si>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</si>
  <si>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</si>
  <si>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</si>
  <si>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2562(ผลจัดเก็บรายเดือน)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</si>
</sst>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21" x14ac:knownFonts="1">
    <font>
      <sz val="14"/>
      <name val="Cordia New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4"/>
      <name val="Cordia New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  <charset val="222"/>
    </font>
    <font>
      <sz val="14"/>
      <color indexed="18"/>
      <name val="Cordia New"/>
      <family val="2"/>
    </font>
    <font>
      <b/>
      <sz val="12"/>
      <color indexed="18"/>
      <name val="MS Sans Serif"/>
      <family val="2"/>
      <charset val="222"/>
    </font>
    <font>
      <b/>
      <sz val="12"/>
      <name val="MS Sans Serif"/>
      <family val="2"/>
      <charset val="222"/>
    </font>
    <font>
      <sz val="14"/>
      <name val="MS Sans Serif"/>
      <family val="2"/>
      <charset val="222"/>
    </font>
    <font>
      <sz val="10"/>
      <color indexed="18"/>
      <name val="MS Sans Serif"/>
      <family val="2"/>
      <charset val="22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  <charset val="22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5">
    <xf numFmtId="0" fontId="0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68">
    <xf numFmtId="0" fontId="0" fillId="0" borderId="0" xfId="0"/>
    <xf numFmtId="189" fontId="3" fillId="2" borderId="1" xfId="1" applyNumberFormat="1" applyFont="1" applyFill="1" applyBorder="1" applyAlignment="1">
      <alignment horizontal="right" vertical="center"/>
    </xf>
    <xf numFmtId="190" fontId="3" fillId="2" borderId="1" xfId="1" applyNumberFormat="1" applyFont="1" applyFill="1" applyBorder="1" applyAlignment="1">
      <alignment horizontal="right" vertical="center"/>
    </xf>
    <xf numFmtId="191" fontId="3" fillId="2" borderId="1" xfId="1" applyNumberFormat="1" applyFont="1" applyFill="1" applyBorder="1" applyAlignment="1">
      <alignment horizontal="right" vertical="center"/>
    </xf>
    <xf numFmtId="187" fontId="3" fillId="2" borderId="1" xfId="1" applyNumberFormat="1" applyFont="1" applyFill="1" applyBorder="1" applyAlignment="1">
      <alignment horizontal="right" vertical="center"/>
    </xf>
    <xf numFmtId="189" fontId="5" fillId="3" borderId="1" xfId="1" applyNumberFormat="1" applyFont="1" applyFill="1" applyBorder="1" applyAlignment="1">
      <alignment horizontal="right" vertical="center"/>
    </xf>
    <xf numFmtId="190" fontId="5" fillId="3" borderId="1" xfId="1" applyNumberFormat="1" applyFont="1" applyFill="1" applyBorder="1" applyAlignment="1">
      <alignment horizontal="right" vertical="center"/>
    </xf>
    <xf numFmtId="187" fontId="5" fillId="3" borderId="1" xfId="1" applyNumberFormat="1" applyFont="1" applyFill="1" applyBorder="1" applyAlignment="1">
      <alignment horizontal="right" vertical="center"/>
    </xf>
    <xf numFmtId="189" fontId="5" fillId="2" borderId="1" xfId="1" applyNumberFormat="1" applyFont="1" applyFill="1" applyBorder="1" applyAlignment="1">
      <alignment horizontal="right" vertical="center"/>
    </xf>
    <xf numFmtId="190" fontId="5" fillId="2" borderId="1" xfId="1" applyNumberFormat="1" applyFont="1" applyFill="1" applyBorder="1" applyAlignment="1">
      <alignment horizontal="right" vertical="center"/>
    </xf>
    <xf numFmtId="191" fontId="5" fillId="2" borderId="1" xfId="1" applyNumberFormat="1" applyFont="1" applyFill="1" applyBorder="1" applyAlignment="1">
      <alignment horizontal="right" vertical="center"/>
    </xf>
    <xf numFmtId="187" fontId="5" fillId="2" borderId="1" xfId="1" applyNumberFormat="1" applyFont="1" applyFill="1" applyBorder="1" applyAlignment="1">
      <alignment horizontal="right" vertical="center"/>
    </xf>
    <xf numFmtId="0" fontId="4" fillId="0" borderId="0" xfId="3"/>
    <xf numFmtId="4" fontId="4" fillId="0" borderId="0" xfId="3" applyNumberFormat="1"/>
    <xf numFmtId="188" fontId="4" fillId="0" borderId="0" xfId="3" applyNumberFormat="1"/>
    <xf numFmtId="4" fontId="10" fillId="0" borderId="0" xfId="3" applyNumberFormat="1" applyFont="1"/>
    <xf numFmtId="188" fontId="10" fillId="0" borderId="0" xfId="3" applyNumberFormat="1" applyFont="1"/>
    <xf numFmtId="0" fontId="10" fillId="0" borderId="0" xfId="3" applyFont="1"/>
    <xf numFmtId="188" fontId="6" fillId="0" borderId="0" xfId="3" applyNumberFormat="1" applyFont="1"/>
    <xf numFmtId="0" fontId="6" fillId="0" borderId="0" xfId="3" applyNumberFormat="1" applyFont="1"/>
    <xf numFmtId="0" fontId="6" fillId="0" borderId="0" xfId="3" applyFont="1"/>
    <xf numFmtId="4" fontId="9" fillId="0" borderId="0" xfId="3" applyNumberFormat="1" applyFont="1" applyAlignment="1">
      <alignment horizontal="center"/>
    </xf>
    <xf numFmtId="188" fontId="8" fillId="0" borderId="0" xfId="3" applyNumberFormat="1" applyFont="1" applyAlignment="1">
      <alignment horizontal="left"/>
    </xf>
    <xf numFmtId="4" fontId="6" fillId="0" borderId="0" xfId="3" applyNumberFormat="1" applyFont="1"/>
    <xf numFmtId="0" fontId="11" fillId="0" borderId="0" xfId="3" applyFont="1"/>
    <xf numFmtId="0" fontId="9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 wrapText="1" shrinkToFit="1"/>
    </xf>
    <xf numFmtId="0" fontId="12" fillId="5" borderId="1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  <xf numFmtId="4" fontId="4" fillId="4" borderId="0" xfId="3" applyNumberFormat="1" applyFill="1"/>
    <xf numFmtId="0" fontId="4" fillId="4" borderId="0" xfId="3" applyFill="1"/>
    <xf numFmtId="0" fontId="4" fillId="4" borderId="0" xfId="3" applyNumberFormat="1" applyFill="1"/>
    <xf numFmtId="4" fontId="7" fillId="4" borderId="0" xfId="3" applyNumberFormat="1" applyFont="1" applyFill="1"/>
    <xf numFmtId="0" fontId="8" fillId="4" borderId="0" xfId="3" applyFont="1" applyFill="1" applyAlignment="1">
      <alignment horizontal="left"/>
    </xf>
    <xf numFmtId="0" fontId="9" fillId="4" borderId="0" xfId="3" applyFont="1" applyFill="1" applyAlignment="1">
      <alignment horizontal="center"/>
    </xf>
    <xf numFmtId="0" fontId="6" fillId="4" borderId="0" xfId="3" applyFont="1" applyFill="1"/>
    <xf numFmtId="4" fontId="10" fillId="4" borderId="0" xfId="3" applyNumberFormat="1" applyFont="1" applyFill="1"/>
    <xf numFmtId="0" fontId="10" fillId="4" borderId="0" xfId="3" applyFont="1" applyFill="1"/>
    <xf numFmtId="4" fontId="13" fillId="4" borderId="0" xfId="3" applyNumberFormat="1" applyFont="1" applyFill="1"/>
    <xf numFmtId="4" fontId="14" fillId="4" borderId="0" xfId="3" applyNumberFormat="1" applyFont="1" applyFill="1"/>
    <xf numFmtId="4" fontId="14" fillId="4" borderId="0" xfId="3" applyNumberFormat="1" applyFont="1" applyFill="1" applyAlignment="1">
      <alignment horizontal="center"/>
    </xf>
    <xf numFmtId="0" fontId="14" fillId="4" borderId="0" xfId="3" applyFont="1" applyFill="1"/>
    <xf numFmtId="188" fontId="14" fillId="4" borderId="0" xfId="3" applyNumberFormat="1" applyFont="1" applyFill="1"/>
    <xf numFmtId="0" fontId="15" fillId="4" borderId="0" xfId="3" applyFont="1" applyFill="1" applyAlignment="1">
      <alignment horizontal="left"/>
    </xf>
    <xf numFmtId="4" fontId="16" fillId="4" borderId="0" xfId="3" applyNumberFormat="1" applyFont="1" applyFill="1"/>
    <xf numFmtId="0" fontId="16" fillId="4" borderId="0" xfId="3" applyFont="1" applyFill="1"/>
    <xf numFmtId="190" fontId="16" fillId="4" borderId="0" xfId="1" applyNumberFormat="1" applyFont="1" applyFill="1"/>
    <xf numFmtId="4" fontId="17" fillId="4" borderId="0" xfId="3" applyNumberFormat="1" applyFont="1" applyFill="1"/>
    <xf numFmtId="190" fontId="18" fillId="4" borderId="0" xfId="1" applyNumberFormat="1" applyFont="1" applyFill="1"/>
    <xf numFmtId="4" fontId="18" fillId="4" borderId="0" xfId="3" applyNumberFormat="1" applyFont="1" applyFill="1"/>
    <xf numFmtId="4" fontId="19" fillId="4" borderId="0" xfId="3" applyNumberFormat="1" applyFont="1" applyFill="1"/>
    <xf numFmtId="4" fontId="19" fillId="4" borderId="0" xfId="3" applyNumberFormat="1" applyFont="1" applyFill="1" applyAlignment="1">
      <alignment horizontal="center"/>
    </xf>
    <xf numFmtId="0" fontId="19" fillId="4" borderId="0" xfId="3" applyFont="1" applyFill="1"/>
    <xf numFmtId="188" fontId="19" fillId="4" borderId="0" xfId="3" applyNumberFormat="1" applyFont="1" applyFill="1"/>
    <xf numFmtId="43" fontId="19" fillId="4" borderId="0" xfId="3" applyNumberFormat="1" applyFont="1" applyFill="1"/>
    <xf numFmtId="189" fontId="19" fillId="4" borderId="0" xfId="3" applyNumberFormat="1" applyFont="1" applyFill="1"/>
    <xf numFmtId="0" fontId="20" fillId="4" borderId="0" xfId="3" applyFont="1" applyFill="1" applyAlignment="1">
      <alignment horizontal="left"/>
    </xf>
    <xf numFmtId="0" fontId="17" fillId="4" borderId="0" xfId="3" applyFont="1" applyFill="1"/>
    <xf numFmtId="188" fontId="1" fillId="0" borderId="0" xfId="3" applyNumberFormat="1" applyFont="1" applyAlignment="1">
      <alignment horizontal="center"/>
    </xf>
    <xf numFmtId="0" fontId="2" fillId="0" borderId="2" xfId="3" applyFont="1" applyBorder="1" applyAlignment="1">
      <alignment horizontal="right" vertical="center"/>
    </xf>
    <xf numFmtId="0" fontId="2" fillId="0" borderId="3" xfId="3" applyFont="1" applyBorder="1" applyAlignment="1">
      <alignment horizontal="right" vertical="center"/>
    </xf>
    <xf numFmtId="0" fontId="12" fillId="5" borderId="4" xfId="3" applyFont="1" applyFill="1" applyBorder="1" applyAlignment="1">
      <alignment horizontal="center" vertical="center"/>
    </xf>
    <xf numFmtId="0" fontId="12" fillId="5" borderId="5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59862134458073E-2"/>
          <c:y val="0.14750765605306981"/>
          <c:w val="0.90900383141762453"/>
          <c:h val="0.724140103176758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274.60422356964</c:v>
                </c:pt>
                <c:pt idx="2">
                  <c:v>412.44699347669001</c:v>
                </c:pt>
                <c:pt idx="3">
                  <c:v>555.91662642386996</c:v>
                </c:pt>
                <c:pt idx="4">
                  <c:v>688.63075165135001</c:v>
                </c:pt>
                <c:pt idx="5">
                  <c:v>823.56962680468996</c:v>
                </c:pt>
                <c:pt idx="6">
                  <c:v>956.6857149225799</c:v>
                </c:pt>
                <c:pt idx="7">
                  <c:v>1219.7253885533</c:v>
                </c:pt>
                <c:pt idx="8">
                  <c:v>1471.74993098858</c:v>
                </c:pt>
                <c:pt idx="9">
                  <c:v>1595.4199472451701</c:v>
                </c:pt>
                <c:pt idx="10">
                  <c:v>1775.1005479560501</c:v>
                </c:pt>
                <c:pt idx="11">
                  <c:v>2009.3104706593501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A-4EC1-B605-18C1B128B709}"/>
            </c:ext>
          </c:extLst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5964240102171064E-3"/>
                  <c:y val="-3.6832412523020289E-2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AA-4EC1-B605-18C1B128B709}"/>
                </c:ext>
              </c:extLst>
            </c:dLbl>
            <c:dLbl>
              <c:idx val="1"/>
              <c:layout>
                <c:manualLayout>
                  <c:x val="4.7931636125834011E-3"/>
                  <c:y val="-4.4557646271649945E-3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AA-4EC1-B605-18C1B128B709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AA-4EC1-B605-18C1B128B709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AA-4EC1-B605-18C1B128B709}"/>
                </c:ext>
              </c:extLst>
            </c:dLbl>
            <c:dLbl>
              <c:idx val="4"/>
              <c:layout>
                <c:manualLayout>
                  <c:x val="3.19547138801338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AA-4EC1-B605-18C1B128B709}"/>
                </c:ext>
              </c:extLst>
            </c:dLbl>
            <c:dLbl>
              <c:idx val="5"/>
              <c:layout>
                <c:manualLayout>
                  <c:x val="7.9886784700334609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1AA-4EC1-B605-18C1B128B709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AA-4EC1-B605-18C1B128B709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1AA-4EC1-B605-18C1B128B709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A-4EC1-B605-18C1B128B709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AA-4EC1-B605-18C1B128B709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A-4EC1-B605-18C1B128B709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A-4EC1-B605-18C1B128B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tx2"/>
                    </a:solidFill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151.03737468218003</c:v>
                </c:pt>
                <c:pt idx="2">
                  <c:v>137.84276990705001</c:v>
                </c:pt>
                <c:pt idx="3">
                  <c:v>143.46963294718</c:v>
                </c:pt>
                <c:pt idx="4">
                  <c:v>132.71412522748003</c:v>
                </c:pt>
                <c:pt idx="5">
                  <c:v>134.93887515333995</c:v>
                </c:pt>
                <c:pt idx="6">
                  <c:v>133.11608811788997</c:v>
                </c:pt>
                <c:pt idx="7">
                  <c:v>263.03967363072002</c:v>
                </c:pt>
                <c:pt idx="8">
                  <c:v>252.02454243528004</c:v>
                </c:pt>
                <c:pt idx="9">
                  <c:v>123.67001625659003</c:v>
                </c:pt>
                <c:pt idx="10">
                  <c:v>179.68060071088001</c:v>
                </c:pt>
                <c:pt idx="11">
                  <c:v>234.20992270329995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1AA-4EC1-B605-18C1B128B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5534592"/>
        <c:axId val="295537664"/>
        <c:axId val="0"/>
      </c:bar3DChart>
      <c:catAx>
        <c:axId val="2955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95537664"/>
        <c:crosses val="autoZero"/>
        <c:auto val="1"/>
        <c:lblAlgn val="ctr"/>
        <c:lblOffset val="100"/>
        <c:noMultiLvlLbl val="0"/>
      </c:catAx>
      <c:valAx>
        <c:axId val="295537664"/>
        <c:scaling>
          <c:orientation val="minMax"/>
        </c:scaling>
        <c:delete val="1"/>
        <c:axPos val="l"/>
        <c:numFmt formatCode="#,##0.000" sourceLinked="1"/>
        <c:majorTickMark val="out"/>
        <c:minorTickMark val="none"/>
        <c:tickLblPos val="nextTo"/>
        <c:crossAx val="29553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20788931438215"/>
          <c:y val="1.9336890739897181E-2"/>
          <c:w val="0.28506399131802518"/>
          <c:h val="0.13535931975445215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ln w="9525">
          <a:noFill/>
        </a:ln>
        <a:effectLst>
          <a:outerShdw blurRad="50800" dist="50800" dir="5400000" algn="ctr" rotWithShape="0">
            <a:srgbClr val="FFFFFF">
              <a:alpha val="0"/>
            </a:srgbClr>
          </a:outerShdw>
        </a:effectLst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1.3757178883809175E-3"/>
          <c:y val="8.4288282457843464E-2"/>
          <c:w val="0.86556262975378906"/>
          <c:h val="0.7579819972167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100000">
                  <a:schemeClr val="accent5"/>
                </a:gs>
                <a:gs pos="100000">
                  <a:schemeClr val="accent3">
                    <a:lumMod val="75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020851994095839E-2"/>
                  <c:y val="-4.5945400276108939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D3-49E6-AF74-2405662C734A}"/>
                </c:ext>
              </c:extLst>
            </c:dLbl>
            <c:dLbl>
              <c:idx val="1"/>
              <c:layout>
                <c:manualLayout>
                  <c:x val="-2.4292570685414054E-3"/>
                  <c:y val="-6.337831749233064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D3-49E6-AF74-2405662C734A}"/>
                </c:ext>
              </c:extLst>
            </c:dLbl>
            <c:dLbl>
              <c:idx val="2"/>
              <c:layout>
                <c:manualLayout>
                  <c:x val="2.7648867077699059E-3"/>
                  <c:y val="-1.234996353106589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D3-49E6-AF74-2405662C734A}"/>
                </c:ext>
              </c:extLst>
            </c:dLbl>
            <c:dLbl>
              <c:idx val="3"/>
              <c:layout>
                <c:manualLayout>
                  <c:x val="-1.2721458570253959E-3"/>
                  <c:y val="7.5622563811540188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D3-49E6-AF74-2405662C734A}"/>
                </c:ext>
              </c:extLst>
            </c:dLbl>
            <c:dLbl>
              <c:idx val="4"/>
              <c:layout>
                <c:manualLayout>
                  <c:x val="-1.5259021896696422E-3"/>
                  <c:y val="-5.807236673378405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D3-49E6-AF74-2405662C734A}"/>
                </c:ext>
              </c:extLst>
            </c:dLbl>
            <c:dLbl>
              <c:idx val="5"/>
              <c:layout>
                <c:manualLayout>
                  <c:x val="-1.7048199615341748E-4"/>
                  <c:y val="-2.295515172320072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D3-49E6-AF74-2405662C734A}"/>
                </c:ext>
              </c:extLst>
            </c:dLbl>
            <c:dLbl>
              <c:idx val="6"/>
              <c:layout>
                <c:manualLayout>
                  <c:x val="-5.5949100625768798E-17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D3-49E6-AF74-2405662C734A}"/>
                </c:ext>
              </c:extLst>
            </c:dLbl>
            <c:dLbl>
              <c:idx val="7"/>
              <c:layout>
                <c:manualLayout>
                  <c:x val="0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D3-49E6-AF74-2405662C734A}"/>
                </c:ext>
              </c:extLst>
            </c:dLbl>
            <c:dLbl>
              <c:idx val="8"/>
              <c:layout>
                <c:manualLayout>
                  <c:x val="-1.5259021896696422E-3"/>
                  <c:y val="-1.386001386001377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D3-49E6-AF74-2405662C734A}"/>
                </c:ext>
              </c:extLst>
            </c:dLbl>
            <c:dLbl>
              <c:idx val="9"/>
              <c:layout>
                <c:manualLayout>
                  <c:x val="1.5259021896696422E-3"/>
                  <c:y val="-5.544005544005543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D3-49E6-AF74-2405662C734A}"/>
                </c:ext>
              </c:extLst>
            </c:dLbl>
            <c:dLbl>
              <c:idx val="10"/>
              <c:layout>
                <c:manualLayout>
                  <c:x val="-3.0518043793392844E-3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D3-49E6-AF74-2405662C73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formatCode>#,##0.00</c:formatCode>
                <c:ptCount val="12"/>
                <c:pt idx="0">
                  <c:v>4.9293432539576933</c:v>
                </c:pt>
                <c:pt idx="1">
                  <c:v>11.06863263548939</c:v>
                </c:pt>
                <c:pt idx="2">
                  <c:v>7.3003551976891403</c:v>
                </c:pt>
                <c:pt idx="3">
                  <c:v>5.2328656659210724</c:v>
                </c:pt>
                <c:pt idx="4">
                  <c:v>4.7516020372728827</c:v>
                </c:pt>
                <c:pt idx="5">
                  <c:v>3.0332135493651413</c:v>
                </c:pt>
                <c:pt idx="6">
                  <c:v>2.3882440657585247</c:v>
                </c:pt>
                <c:pt idx="7">
                  <c:v>3.2465010057975388</c:v>
                </c:pt>
                <c:pt idx="8">
                  <c:v>3.9220317593008991</c:v>
                </c:pt>
                <c:pt idx="9">
                  <c:v>3.1317028553955151</c:v>
                </c:pt>
                <c:pt idx="10">
                  <c:v>2.0769420141813986</c:v>
                </c:pt>
                <c:pt idx="11">
                  <c:v>0.46552353296750654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ED3-49E6-AF74-2405662C734A}"/>
            </c:ext>
          </c:extLst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4762758403261217E-2"/>
                  <c:y val="1.902136211175237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ED3-49E6-AF74-2405662C734A}"/>
                </c:ext>
              </c:extLst>
            </c:dLbl>
            <c:dLbl>
              <c:idx val="1"/>
              <c:layout>
                <c:manualLayout>
                  <c:x val="8.6621211483406731E-3"/>
                  <c:y val="-1.2886280904260264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D3-49E6-AF74-2405662C734A}"/>
                </c:ext>
              </c:extLst>
            </c:dLbl>
            <c:dLbl>
              <c:idx val="2"/>
              <c:layout>
                <c:manualLayout>
                  <c:x val="8.004273732787285E-3"/>
                  <c:y val="3.4732204795926186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D3-49E6-AF74-2405662C734A}"/>
                </c:ext>
              </c:extLst>
            </c:dLbl>
            <c:dLbl>
              <c:idx val="3"/>
              <c:layout>
                <c:manualLayout>
                  <c:x val="6.3930279298196648E-3"/>
                  <c:y val="2.2642265084711821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D3-49E6-AF74-2405662C734A}"/>
                </c:ext>
              </c:extLst>
            </c:dLbl>
            <c:dLbl>
              <c:idx val="4"/>
              <c:layout>
                <c:manualLayout>
                  <c:x val="9.6124856506716455E-3"/>
                  <c:y val="-1.6731389502742675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D3-49E6-AF74-2405662C734A}"/>
                </c:ext>
              </c:extLst>
            </c:dLbl>
            <c:dLbl>
              <c:idx val="5"/>
              <c:layout>
                <c:manualLayout>
                  <c:x val="7.336724497375045E-3"/>
                  <c:y val="-7.8418331223583423E-4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D3-49E6-AF74-2405662C734A}"/>
                </c:ext>
              </c:extLst>
            </c:dLbl>
            <c:dLbl>
              <c:idx val="6"/>
              <c:layout>
                <c:manualLayout>
                  <c:x val="2.6402640264026413E-2"/>
                  <c:y val="2.684669449875813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D3-49E6-AF74-2405662C734A}"/>
                </c:ext>
              </c:extLst>
            </c:dLbl>
            <c:dLbl>
              <c:idx val="7"/>
              <c:layout>
                <c:manualLayout>
                  <c:x val="1.7446561972101142E-2"/>
                  <c:y val="-8.5564304461942259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D3-49E6-AF74-2405662C734A}"/>
                </c:ext>
              </c:extLst>
            </c:dLbl>
            <c:dLbl>
              <c:idx val="8"/>
              <c:layout>
                <c:manualLayout>
                  <c:x val="2.3469013568023486E-2"/>
                  <c:y val="1.342317109690148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D3-49E6-AF74-2405662C734A}"/>
                </c:ext>
              </c:extLst>
            </c:dLbl>
            <c:dLbl>
              <c:idx val="9"/>
              <c:layout>
                <c:manualLayout>
                  <c:x val="2.6402640264026413E-2"/>
                  <c:y val="8.948545861297539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D3-49E6-AF74-2405662C734A}"/>
                </c:ext>
              </c:extLst>
            </c:dLbl>
            <c:dLbl>
              <c:idx val="10"/>
              <c:layout>
                <c:manualLayout>
                  <c:x val="1.3201320132013205E-2"/>
                  <c:y val="1.789709172259507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D3-49E6-AF74-2405662C734A}"/>
                </c:ext>
              </c:extLst>
            </c:dLbl>
            <c:dLbl>
              <c:idx val="11"/>
              <c:layout>
                <c:manualLayout>
                  <c:x val="3.0803080308030799E-2"/>
                  <c:y val="1.3422818791946314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D3-49E6-AF74-2405662C73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formatCode>_(* #,##0.00_);_(* \(#,##0.00\);_(* "-"??_);_(@_)</c:formatCode>
                <c:ptCount val="12"/>
                <c:pt idx="0">
                  <c:v>5.9231460345726044</c:v>
                </c:pt>
                <c:pt idx="1">
                  <c:v>14.148425266462263</c:v>
                </c:pt>
                <c:pt idx="2">
                  <c:v>11.267070584469149</c:v>
                </c:pt>
                <c:pt idx="3">
                  <c:v>9.331219115851729</c:v>
                </c:pt>
                <c:pt idx="4">
                  <c:v>8.3290054516044378</c:v>
                </c:pt>
                <c:pt idx="5">
                  <c:v>6.9728542482865121</c:v>
                </c:pt>
                <c:pt idx="6">
                  <c:v>6.3653760611822587</c:v>
                </c:pt>
                <c:pt idx="7">
                  <c:v>7.7037753260900299</c:v>
                </c:pt>
                <c:pt idx="8">
                  <c:v>8.5087064612705987</c:v>
                </c:pt>
                <c:pt idx="9">
                  <c:v>6.8191034263008623</c:v>
                </c:pt>
                <c:pt idx="10">
                  <c:v>5.0633124206274429</c:v>
                </c:pt>
                <c:pt idx="11">
                  <c:v>4.8998325062659074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ED3-49E6-AF74-2405662C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759488"/>
        <c:axId val="213761024"/>
        <c:axId val="0"/>
      </c:bar3DChart>
      <c:catAx>
        <c:axId val="2137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13761024"/>
        <c:crosses val="autoZero"/>
        <c:auto val="1"/>
        <c:lblAlgn val="ctr"/>
        <c:lblOffset val="100"/>
        <c:noMultiLvlLbl val="0"/>
      </c:catAx>
      <c:valAx>
        <c:axId val="2137610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1375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 pitchFamily="34" charset="0"/>
                <a:ea typeface="TH SarabunPSK"/>
                <a:cs typeface="Tahoma" pitchFamily="34" charset="0"/>
              </a:defRPr>
            </a:pPr>
            <a:endParaRPr lang="th-TH"/>
          </a:p>
        </c:txPr>
      </c:legendEntry>
      <c:layout>
        <c:manualLayout>
          <c:xMode val="edge"/>
          <c:yMode val="edge"/>
          <c:x val="0.45759587272805147"/>
          <c:y val="2.7691379297809383E-2"/>
          <c:w val="0.40691329088919498"/>
          <c:h val="0.1052632896364793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ahoma" pitchFamily="34" charset="0"/>
              <a:ea typeface="TH SarabunPSK"/>
              <a:cs typeface="Tahoma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59862134458073E-2"/>
          <c:y val="0.14750765605306981"/>
          <c:w val="0.90900383141762453"/>
          <c:h val="0.724140103176758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274.60422356964</c:v>
                </c:pt>
                <c:pt idx="2">
                  <c:v>412.44699347669001</c:v>
                </c:pt>
                <c:pt idx="3">
                  <c:v>555.91662642386996</c:v>
                </c:pt>
                <c:pt idx="4">
                  <c:v>688.63075165135001</c:v>
                </c:pt>
                <c:pt idx="5">
                  <c:v>823.56962680468996</c:v>
                </c:pt>
                <c:pt idx="6">
                  <c:v>956.6857149225799</c:v>
                </c:pt>
                <c:pt idx="7">
                  <c:v>1219.7253885533</c:v>
                </c:pt>
                <c:pt idx="8">
                  <c:v>1471.74993098858</c:v>
                </c:pt>
                <c:pt idx="9">
                  <c:v>1595.4199472451701</c:v>
                </c:pt>
                <c:pt idx="10">
                  <c:v>1775.1005479560501</c:v>
                </c:pt>
                <c:pt idx="11">
                  <c:v>2009.3104706593501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50-4B3E-9BCE-D738F243282F}"/>
            </c:ext>
          </c:extLst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5964240102171064E-3"/>
                  <c:y val="-3.6832412523020289E-2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50-4B3E-9BCE-D738F243282F}"/>
                </c:ext>
              </c:extLst>
            </c:dLbl>
            <c:dLbl>
              <c:idx val="1"/>
              <c:layout>
                <c:manualLayout>
                  <c:x val="4.7931636125834011E-3"/>
                  <c:y val="-4.4557646271649945E-3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50-4B3E-9BCE-D738F243282F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50-4B3E-9BCE-D738F243282F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50-4B3E-9BCE-D738F243282F}"/>
                </c:ext>
              </c:extLst>
            </c:dLbl>
            <c:dLbl>
              <c:idx val="4"/>
              <c:layout>
                <c:manualLayout>
                  <c:x val="3.19547138801338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50-4B3E-9BCE-D738F243282F}"/>
                </c:ext>
              </c:extLst>
            </c:dLbl>
            <c:dLbl>
              <c:idx val="5"/>
              <c:layout>
                <c:manualLayout>
                  <c:x val="7.9886784700334609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F50-4B3E-9BCE-D738F243282F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50-4B3E-9BCE-D738F243282F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F50-4B3E-9BCE-D738F243282F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50-4B3E-9BCE-D738F243282F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50-4B3E-9BCE-D738F243282F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50-4B3E-9BCE-D738F243282F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50-4B3E-9BCE-D738F24328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151.03737468218003</c:v>
                </c:pt>
                <c:pt idx="2">
                  <c:v>137.84276990705001</c:v>
                </c:pt>
                <c:pt idx="3">
                  <c:v>143.46963294718</c:v>
                </c:pt>
                <c:pt idx="4">
                  <c:v>132.71412522748003</c:v>
                </c:pt>
                <c:pt idx="5">
                  <c:v>134.93887515333995</c:v>
                </c:pt>
                <c:pt idx="6">
                  <c:v>133.11608811788997</c:v>
                </c:pt>
                <c:pt idx="7">
                  <c:v>263.03967363072002</c:v>
                </c:pt>
                <c:pt idx="8">
                  <c:v>252.02454243528004</c:v>
                </c:pt>
                <c:pt idx="9">
                  <c:v>123.67001625659003</c:v>
                </c:pt>
                <c:pt idx="10">
                  <c:v>179.68060071088001</c:v>
                </c:pt>
                <c:pt idx="11">
                  <c:v>234.20992270329995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F50-4B3E-9BCE-D738F2432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5293312"/>
        <c:axId val="215348352"/>
        <c:axId val="0"/>
      </c:bar3DChart>
      <c:catAx>
        <c:axId val="2152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15348352"/>
        <c:crosses val="autoZero"/>
        <c:auto val="1"/>
        <c:lblAlgn val="ctr"/>
        <c:lblOffset val="100"/>
        <c:noMultiLvlLbl val="0"/>
      </c:catAx>
      <c:valAx>
        <c:axId val="215348352"/>
        <c:scaling>
          <c:orientation val="minMax"/>
        </c:scaling>
        <c:delete val="1"/>
        <c:axPos val="l"/>
        <c:numFmt formatCode="#,##0.000" sourceLinked="1"/>
        <c:majorTickMark val="out"/>
        <c:minorTickMark val="none"/>
        <c:tickLblPos val="nextTo"/>
        <c:crossAx val="215293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20788931438215"/>
          <c:y val="1.9336890739897181E-2"/>
          <c:w val="0.28506399131802518"/>
          <c:h val="0.13535931975445215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ln w="9525">
          <a:noFill/>
        </a:ln>
        <a:effectLst>
          <a:outerShdw blurRad="50800" dist="50800" dir="5400000" algn="ctr" rotWithShape="0">
            <a:srgbClr val="FFFFFF">
              <a:alpha val="0"/>
            </a:srgbClr>
          </a:outerShdw>
        </a:effectLst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1.3757178883809175E-3"/>
          <c:y val="8.4288282457843464E-2"/>
          <c:w val="0.86556262975378906"/>
          <c:h val="0.7579819972167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100000">
                  <a:schemeClr val="accent5"/>
                </a:gs>
                <a:gs pos="100000">
                  <a:schemeClr val="accent3">
                    <a:lumMod val="75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020851994095839E-2"/>
                  <c:y val="-4.594540027610893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03-480E-8D97-2F46A9D33390}"/>
                </c:ext>
              </c:extLst>
            </c:dLbl>
            <c:dLbl>
              <c:idx val="1"/>
              <c:layout>
                <c:manualLayout>
                  <c:x val="-2.4292570685414054E-3"/>
                  <c:y val="-6.33783174923306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03-480E-8D97-2F46A9D33390}"/>
                </c:ext>
              </c:extLst>
            </c:dLbl>
            <c:dLbl>
              <c:idx val="2"/>
              <c:layout>
                <c:manualLayout>
                  <c:x val="2.7648867077699059E-3"/>
                  <c:y val="-1.234996353106589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03-480E-8D97-2F46A9D33390}"/>
                </c:ext>
              </c:extLst>
            </c:dLbl>
            <c:dLbl>
              <c:idx val="3"/>
              <c:layout>
                <c:manualLayout>
                  <c:x val="-1.2721458570253959E-3"/>
                  <c:y val="7.5622563811540188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03-480E-8D97-2F46A9D33390}"/>
                </c:ext>
              </c:extLst>
            </c:dLbl>
            <c:dLbl>
              <c:idx val="4"/>
              <c:layout>
                <c:manualLayout>
                  <c:x val="-1.5259021896696422E-3"/>
                  <c:y val="-5.807236673378405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03-480E-8D97-2F46A9D33390}"/>
                </c:ext>
              </c:extLst>
            </c:dLbl>
            <c:dLbl>
              <c:idx val="5"/>
              <c:layout>
                <c:manualLayout>
                  <c:x val="-1.7048199615341748E-4"/>
                  <c:y val="-2.295515172320072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03-480E-8D97-2F46A9D33390}"/>
                </c:ext>
              </c:extLst>
            </c:dLbl>
            <c:dLbl>
              <c:idx val="6"/>
              <c:layout>
                <c:manualLayout>
                  <c:x val="-5.5949100625768798E-17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03-480E-8D97-2F46A9D33390}"/>
                </c:ext>
              </c:extLst>
            </c:dLbl>
            <c:dLbl>
              <c:idx val="7"/>
              <c:layout>
                <c:manualLayout>
                  <c:x val="0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03-480E-8D97-2F46A9D33390}"/>
                </c:ext>
              </c:extLst>
            </c:dLbl>
            <c:dLbl>
              <c:idx val="8"/>
              <c:layout>
                <c:manualLayout>
                  <c:x val="-1.5259021896696422E-3"/>
                  <c:y val="-1.38600138600137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03-480E-8D97-2F46A9D33390}"/>
                </c:ext>
              </c:extLst>
            </c:dLbl>
            <c:dLbl>
              <c:idx val="9"/>
              <c:layout>
                <c:manualLayout>
                  <c:x val="1.5259021896696422E-3"/>
                  <c:y val="-5.544005544005543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03-480E-8D97-2F46A9D33390}"/>
                </c:ext>
              </c:extLst>
            </c:dLbl>
            <c:dLbl>
              <c:idx val="10"/>
              <c:layout>
                <c:manualLayout>
                  <c:x val="-3.0518043793392844E-3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03-480E-8D97-2F46A9D33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formatCode>#,##0.00</c:formatCode>
                <c:ptCount val="12"/>
                <c:pt idx="0">
                  <c:v>4.9293432539576933</c:v>
                </c:pt>
                <c:pt idx="1">
                  <c:v>11.06863263548939</c:v>
                </c:pt>
                <c:pt idx="2">
                  <c:v>7.3003551976891403</c:v>
                </c:pt>
                <c:pt idx="3">
                  <c:v>5.2328656659210724</c:v>
                </c:pt>
                <c:pt idx="4">
                  <c:v>4.7516020372728827</c:v>
                </c:pt>
                <c:pt idx="5">
                  <c:v>3.0332135493651413</c:v>
                </c:pt>
                <c:pt idx="6">
                  <c:v>2.3882440657585247</c:v>
                </c:pt>
                <c:pt idx="7">
                  <c:v>3.2465010057975388</c:v>
                </c:pt>
                <c:pt idx="8">
                  <c:v>3.9220317593008991</c:v>
                </c:pt>
                <c:pt idx="9">
                  <c:v>3.1317028553955151</c:v>
                </c:pt>
                <c:pt idx="10">
                  <c:v>2.0769420141813986</c:v>
                </c:pt>
                <c:pt idx="11">
                  <c:v>0.46552353296750654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A03-480E-8D97-2F46A9D33390}"/>
            </c:ext>
          </c:extLst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4762758403261217E-2"/>
                  <c:y val="1.902136211175237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A03-480E-8D97-2F46A9D33390}"/>
                </c:ext>
              </c:extLst>
            </c:dLbl>
            <c:dLbl>
              <c:idx val="1"/>
              <c:layout>
                <c:manualLayout>
                  <c:x val="8.6621211483406731E-3"/>
                  <c:y val="-1.288628090426026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03-480E-8D97-2F46A9D33390}"/>
                </c:ext>
              </c:extLst>
            </c:dLbl>
            <c:dLbl>
              <c:idx val="2"/>
              <c:layout>
                <c:manualLayout>
                  <c:x val="8.004273732787285E-3"/>
                  <c:y val="3.473220479592618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A03-480E-8D97-2F46A9D33390}"/>
                </c:ext>
              </c:extLst>
            </c:dLbl>
            <c:dLbl>
              <c:idx val="3"/>
              <c:layout>
                <c:manualLayout>
                  <c:x val="6.3930279298196648E-3"/>
                  <c:y val="2.2642265084711821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A03-480E-8D97-2F46A9D33390}"/>
                </c:ext>
              </c:extLst>
            </c:dLbl>
            <c:dLbl>
              <c:idx val="4"/>
              <c:layout>
                <c:manualLayout>
                  <c:x val="9.6124856506716455E-3"/>
                  <c:y val="-1.673138950274267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A03-480E-8D97-2F46A9D33390}"/>
                </c:ext>
              </c:extLst>
            </c:dLbl>
            <c:dLbl>
              <c:idx val="5"/>
              <c:layout>
                <c:manualLayout>
                  <c:x val="7.336724497375045E-3"/>
                  <c:y val="-7.8418331223583423E-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A03-480E-8D97-2F46A9D33390}"/>
                </c:ext>
              </c:extLst>
            </c:dLbl>
            <c:dLbl>
              <c:idx val="6"/>
              <c:layout>
                <c:manualLayout>
                  <c:x val="2.6402640264026413E-2"/>
                  <c:y val="2.684669449875813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A03-480E-8D97-2F46A9D33390}"/>
                </c:ext>
              </c:extLst>
            </c:dLbl>
            <c:dLbl>
              <c:idx val="7"/>
              <c:layout>
                <c:manualLayout>
                  <c:x val="1.7446561972101142E-2"/>
                  <c:y val="-8.556430446194225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A03-480E-8D97-2F46A9D33390}"/>
                </c:ext>
              </c:extLst>
            </c:dLbl>
            <c:dLbl>
              <c:idx val="8"/>
              <c:layout>
                <c:manualLayout>
                  <c:x val="2.3469013568023486E-2"/>
                  <c:y val="1.342317109690148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03-480E-8D97-2F46A9D33390}"/>
                </c:ext>
              </c:extLst>
            </c:dLbl>
            <c:dLbl>
              <c:idx val="9"/>
              <c:layout>
                <c:manualLayout>
                  <c:x val="2.6402640264026413E-2"/>
                  <c:y val="8.94854586129753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03-480E-8D97-2F46A9D33390}"/>
                </c:ext>
              </c:extLst>
            </c:dLbl>
            <c:dLbl>
              <c:idx val="10"/>
              <c:layout>
                <c:manualLayout>
                  <c:x val="1.3201320132013205E-2"/>
                  <c:y val="1.789709172259507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A03-480E-8D97-2F46A9D33390}"/>
                </c:ext>
              </c:extLst>
            </c:dLbl>
            <c:dLbl>
              <c:idx val="11"/>
              <c:layout>
                <c:manualLayout>
                  <c:x val="3.0803080308030799E-2"/>
                  <c:y val="1.342281879194631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03-480E-8D97-2F46A9D33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formatCode>_(* #,##0.00_);_(* \(#,##0.00\);_(* "-"??_);_(@_)</c:formatCode>
                <c:ptCount val="12"/>
                <c:pt idx="0">
                  <c:v>5.9231460345726044</c:v>
                </c:pt>
                <c:pt idx="1">
                  <c:v>14.148425266462263</c:v>
                </c:pt>
                <c:pt idx="2">
                  <c:v>11.267070584469149</c:v>
                </c:pt>
                <c:pt idx="3">
                  <c:v>9.331219115851729</c:v>
                </c:pt>
                <c:pt idx="4">
                  <c:v>8.3290054516044378</c:v>
                </c:pt>
                <c:pt idx="5">
                  <c:v>6.9728542482865121</c:v>
                </c:pt>
                <c:pt idx="6">
                  <c:v>6.3653760611822587</c:v>
                </c:pt>
                <c:pt idx="7">
                  <c:v>7.7037753260900299</c:v>
                </c:pt>
                <c:pt idx="8">
                  <c:v>8.5087064612705987</c:v>
                </c:pt>
                <c:pt idx="9">
                  <c:v>6.8191034263008623</c:v>
                </c:pt>
                <c:pt idx="10">
                  <c:v>5.0633124206274429</c:v>
                </c:pt>
                <c:pt idx="11">
                  <c:v>4.8998325062659074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A03-480E-8D97-2F46A9D3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543552"/>
        <c:axId val="295545088"/>
        <c:axId val="0"/>
      </c:bar3DChart>
      <c:catAx>
        <c:axId val="2955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95545088"/>
        <c:crosses val="autoZero"/>
        <c:auto val="1"/>
        <c:lblAlgn val="ctr"/>
        <c:lblOffset val="100"/>
        <c:noMultiLvlLbl val="0"/>
      </c:catAx>
      <c:valAx>
        <c:axId val="2955450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9554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673786659558686"/>
          <c:y val="2.7691379297809383E-2"/>
          <c:w val="0.51052222086145904"/>
          <c:h val="0.10526315789473686"/>
        </c:manualLayout>
      </c:layout>
      <c:overlay val="0"/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47</xdr:row>
      <xdr:rowOff>91440</xdr:rowOff>
    </xdr:from>
    <xdr:to>
      <xdr:col>4</xdr:col>
      <xdr:colOff>152400</xdr:colOff>
      <xdr:row>48</xdr:row>
      <xdr:rowOff>53340</xdr:rowOff>
    </xdr:to>
    <xdr:sp macro="" textlink="">
      <xdr:nvSpPr>
        <xdr:cNvPr id="160572" name="Text Box 53"/>
        <xdr:cNvSpPr txBox="1">
          <a:spLocks noChangeArrowheads="1"/>
        </xdr:cNvSpPr>
      </xdr:nvSpPr>
      <xdr:spPr bwMode="auto">
        <a:xfrm>
          <a:off x="1280160" y="13007340"/>
          <a:ext cx="3467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702310</xdr:colOff>
      <xdr:row>28</xdr:row>
      <xdr:rowOff>112395</xdr:rowOff>
    </xdr:from>
    <xdr:ext cx="651035" cy="262572"/>
    <xdr:sp macro="" textlink="">
      <xdr:nvSpPr>
        <xdr:cNvPr id="3" name="TextBox 2"/>
        <xdr:cNvSpPr txBox="1"/>
      </xdr:nvSpPr>
      <xdr:spPr>
        <a:xfrm>
          <a:off x="2010410" y="5019675"/>
          <a:ext cx="63590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289560</xdr:colOff>
      <xdr:row>40</xdr:row>
      <xdr:rowOff>267970</xdr:rowOff>
    </xdr:from>
    <xdr:ext cx="7720011" cy="270529"/>
    <xdr:sp macro="" textlink="">
      <xdr:nvSpPr>
        <xdr:cNvPr id="4" name="TextBox 3"/>
        <xdr:cNvSpPr txBox="1"/>
      </xdr:nvSpPr>
      <xdr:spPr>
        <a:xfrm>
          <a:off x="290830" y="7188200"/>
          <a:ext cx="7705953" cy="270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948690</xdr:colOff>
      <xdr:row>28</xdr:row>
      <xdr:rowOff>112395</xdr:rowOff>
    </xdr:from>
    <xdr:ext cx="650605" cy="262572"/>
    <xdr:sp macro="" textlink="">
      <xdr:nvSpPr>
        <xdr:cNvPr id="5" name="TextBox 4"/>
        <xdr:cNvSpPr txBox="1"/>
      </xdr:nvSpPr>
      <xdr:spPr>
        <a:xfrm>
          <a:off x="1337310" y="5019675"/>
          <a:ext cx="64951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438785</xdr:colOff>
      <xdr:row>28</xdr:row>
      <xdr:rowOff>100399</xdr:rowOff>
    </xdr:from>
    <xdr:ext cx="512049" cy="569799"/>
    <xdr:sp macro="" textlink="">
      <xdr:nvSpPr>
        <xdr:cNvPr id="7" name="TextBox 6"/>
        <xdr:cNvSpPr txBox="1"/>
      </xdr:nvSpPr>
      <xdr:spPr>
        <a:xfrm>
          <a:off x="2453005" y="5015299"/>
          <a:ext cx="509502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3</xdr:col>
      <xdr:colOff>0</xdr:colOff>
      <xdr:row>28</xdr:row>
      <xdr:rowOff>111194</xdr:rowOff>
    </xdr:from>
    <xdr:ext cx="486589" cy="262572"/>
    <xdr:sp macro="" textlink="">
      <xdr:nvSpPr>
        <xdr:cNvPr id="8" name="TextBox 7"/>
        <xdr:cNvSpPr txBox="1"/>
      </xdr:nvSpPr>
      <xdr:spPr>
        <a:xfrm>
          <a:off x="2011680" y="5018474"/>
          <a:ext cx="490296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17</xdr:row>
      <xdr:rowOff>243840</xdr:rowOff>
    </xdr:from>
    <xdr:to>
      <xdr:col>7</xdr:col>
      <xdr:colOff>731520</xdr:colOff>
      <xdr:row>27</xdr:row>
      <xdr:rowOff>38100</xdr:rowOff>
    </xdr:to>
    <xdr:graphicFrame macro="">
      <xdr:nvGraphicFramePr>
        <xdr:cNvPr id="1605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22860</xdr:rowOff>
    </xdr:from>
    <xdr:to>
      <xdr:col>7</xdr:col>
      <xdr:colOff>693420</xdr:colOff>
      <xdr:row>40</xdr:row>
      <xdr:rowOff>76200</xdr:rowOff>
    </xdr:to>
    <xdr:graphicFrame macro="">
      <xdr:nvGraphicFramePr>
        <xdr:cNvPr id="1605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620237</xdr:colOff>
      <xdr:row>30</xdr:row>
      <xdr:rowOff>266065</xdr:rowOff>
    </xdr:from>
    <xdr:to>
      <xdr:col>7</xdr:col>
      <xdr:colOff>587507</xdr:colOff>
      <xdr:row>32</xdr:row>
      <xdr:rowOff>3375</xdr:rowOff>
    </xdr:to>
    <xdr:sp macro="" textlink="">
      <xdr:nvSpPr>
        <xdr:cNvPr id="11" name="Rectangle 10"/>
        <xdr:cNvSpPr/>
      </xdr:nvSpPr>
      <xdr:spPr bwMode="auto">
        <a:xfrm>
          <a:off x="4641057" y="5431155"/>
          <a:ext cx="644143" cy="18024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400"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 :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ร้อยละ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0.8686</cdr:x>
      <cdr:y>0.01151</cdr:y>
    </cdr:from>
    <cdr:to>
      <cdr:x>0.98644</cdr:x>
      <cdr:y>0.11597</cdr:y>
    </cdr:to>
    <cdr:sp macro="" textlink="">
      <cdr:nvSpPr>
        <cdr:cNvPr id="3" name="Rectangle 1"/>
        <cdr:cNvSpPr/>
      </cdr:nvSpPr>
      <cdr:spPr bwMode="auto">
        <a:xfrm xmlns:a="http://schemas.openxmlformats.org/drawingml/2006/main">
          <a:off x="6905327" y="30762"/>
          <a:ext cx="934389" cy="286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พันล้านบาท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47</xdr:row>
      <xdr:rowOff>91440</xdr:rowOff>
    </xdr:from>
    <xdr:to>
      <xdr:col>4</xdr:col>
      <xdr:colOff>152400</xdr:colOff>
      <xdr:row>48</xdr:row>
      <xdr:rowOff>53340</xdr:rowOff>
    </xdr:to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1280160" y="13007340"/>
          <a:ext cx="3467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702310</xdr:colOff>
      <xdr:row>28</xdr:row>
      <xdr:rowOff>112395</xdr:rowOff>
    </xdr:from>
    <xdr:ext cx="651035" cy="262572"/>
    <xdr:sp macro="" textlink="">
      <xdr:nvSpPr>
        <xdr:cNvPr id="3" name="TextBox 2"/>
        <xdr:cNvSpPr txBox="1"/>
      </xdr:nvSpPr>
      <xdr:spPr>
        <a:xfrm>
          <a:off x="2957830" y="7960995"/>
          <a:ext cx="65103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289560</xdr:colOff>
      <xdr:row>40</xdr:row>
      <xdr:rowOff>267970</xdr:rowOff>
    </xdr:from>
    <xdr:ext cx="7720011" cy="270529"/>
    <xdr:sp macro="" textlink="">
      <xdr:nvSpPr>
        <xdr:cNvPr id="4" name="TextBox 3"/>
        <xdr:cNvSpPr txBox="1"/>
      </xdr:nvSpPr>
      <xdr:spPr>
        <a:xfrm>
          <a:off x="289560" y="11476990"/>
          <a:ext cx="7720011" cy="270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948690</xdr:colOff>
      <xdr:row>28</xdr:row>
      <xdr:rowOff>112395</xdr:rowOff>
    </xdr:from>
    <xdr:ext cx="650605" cy="262572"/>
    <xdr:sp macro="" textlink="">
      <xdr:nvSpPr>
        <xdr:cNvPr id="5" name="TextBox 4"/>
        <xdr:cNvSpPr txBox="1"/>
      </xdr:nvSpPr>
      <xdr:spPr>
        <a:xfrm>
          <a:off x="2023110" y="7960995"/>
          <a:ext cx="65060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438785</xdr:colOff>
      <xdr:row>28</xdr:row>
      <xdr:rowOff>100399</xdr:rowOff>
    </xdr:from>
    <xdr:ext cx="512049" cy="569799"/>
    <xdr:sp macro="" textlink="">
      <xdr:nvSpPr>
        <xdr:cNvPr id="6" name="TextBox 5"/>
        <xdr:cNvSpPr txBox="1"/>
      </xdr:nvSpPr>
      <xdr:spPr>
        <a:xfrm>
          <a:off x="3898265" y="7948999"/>
          <a:ext cx="512049" cy="569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3</xdr:col>
      <xdr:colOff>0</xdr:colOff>
      <xdr:row>28</xdr:row>
      <xdr:rowOff>111194</xdr:rowOff>
    </xdr:from>
    <xdr:ext cx="486589" cy="262572"/>
    <xdr:sp macro="" textlink="">
      <xdr:nvSpPr>
        <xdr:cNvPr id="7" name="TextBox 6"/>
        <xdr:cNvSpPr txBox="1"/>
      </xdr:nvSpPr>
      <xdr:spPr>
        <a:xfrm>
          <a:off x="3459480" y="7959794"/>
          <a:ext cx="48658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17</xdr:row>
      <xdr:rowOff>243840</xdr:rowOff>
    </xdr:from>
    <xdr:to>
      <xdr:col>7</xdr:col>
      <xdr:colOff>731520</xdr:colOff>
      <xdr:row>27</xdr:row>
      <xdr:rowOff>38100</xdr:rowOff>
    </xdr:to>
    <xdr:graphicFrame macro="">
      <xdr:nvGraphicFramePr>
        <xdr:cNvPr id="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22860</xdr:rowOff>
    </xdr:from>
    <xdr:to>
      <xdr:col>7</xdr:col>
      <xdr:colOff>693420</xdr:colOff>
      <xdr:row>40</xdr:row>
      <xdr:rowOff>76200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620237</xdr:colOff>
      <xdr:row>30</xdr:row>
      <xdr:rowOff>266065</xdr:rowOff>
    </xdr:from>
    <xdr:to>
      <xdr:col>7</xdr:col>
      <xdr:colOff>587507</xdr:colOff>
      <xdr:row>32</xdr:row>
      <xdr:rowOff>3375</xdr:rowOff>
    </xdr:to>
    <xdr:sp macro="" textlink="">
      <xdr:nvSpPr>
        <xdr:cNvPr id="10" name="Rectangle 9"/>
        <xdr:cNvSpPr/>
      </xdr:nvSpPr>
      <xdr:spPr bwMode="auto">
        <a:xfrm>
          <a:off x="7173437" y="8709025"/>
          <a:ext cx="1049310" cy="30881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400"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 :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ร้อยละ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0.8686</cdr:x>
      <cdr:y>0.01151</cdr:y>
    </cdr:from>
    <cdr:to>
      <cdr:x>0.98644</cdr:x>
      <cdr:y>0.11597</cdr:y>
    </cdr:to>
    <cdr:sp macro="" textlink="">
      <cdr:nvSpPr>
        <cdr:cNvPr id="3" name="Rectangle 1"/>
        <cdr:cNvSpPr/>
      </cdr:nvSpPr>
      <cdr:spPr bwMode="auto">
        <a:xfrm xmlns:a="http://schemas.openxmlformats.org/drawingml/2006/main">
          <a:off x="6905327" y="30762"/>
          <a:ext cx="934389" cy="286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พันล้านบาท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F57"/>
  <sheetViews>
    <sheetView tabSelected="1" zoomScale="80" zoomScaleNormal="80" workbookViewId="0">
      <selection activeCell="A2" sqref="A2"/>
    </sheetView>
  </sheetViews>
  <sheetFormatPr defaultRowHeight="21" x14ac:dyDescent="0.6"/>
  <cols>
    <col min="1" max="1" width="17.625" style="12" customWidth="1"/>
    <col min="2" max="2" width="19.375" style="14" customWidth="1"/>
    <col min="3" max="3" width="19.75" style="14" customWidth="1"/>
    <col min="4" max="4" width="18.625" style="14" customWidth="1"/>
    <col min="5" max="5" width="12.25" style="13" customWidth="1"/>
    <col min="6" max="6" width="19.875" style="14" customWidth="1"/>
    <col min="7" max="7" width="17.75" style="14" customWidth="1"/>
    <col min="8" max="8" width="12.25" style="13" customWidth="1"/>
    <col min="9" max="9" width="5.75" style="33" bestFit="1" customWidth="1"/>
    <col min="10" max="20" width="9" style="34"/>
    <col min="21" max="16384" width="9" style="12"/>
  </cols>
  <sheetData>
    <row r="1" spans="1:240" x14ac:dyDescent="0.6">
      <c r="A1" s="62" t="s">
        <v>39</v>
      </c>
      <c r="B1" s="62"/>
      <c r="C1" s="62"/>
      <c r="D1" s="62"/>
      <c r="E1" s="62"/>
      <c r="F1" s="62"/>
      <c r="G1" s="62"/>
      <c r="H1" s="62"/>
    </row>
    <row r="2" spans="1:240" x14ac:dyDescent="0.6">
      <c r="G2" s="63" t="s">
        <v>0</v>
      </c>
      <c r="H2" s="64"/>
    </row>
    <row r="3" spans="1:240" ht="21.75" customHeight="1" x14ac:dyDescent="0.6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240" x14ac:dyDescent="0.6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240" x14ac:dyDescent="0.6">
      <c r="A5" s="29" t="s">
        <v>9</v>
      </c>
      <c r="B5" s="1">
        <f>SUM(B6:B17)</f>
        <v>2009310.4706593498</v>
      </c>
      <c r="C5" s="1">
        <f>SUM(C6:C17)</f>
        <v>2000000</v>
      </c>
      <c r="D5" s="2">
        <f>SUM(D6:D17)</f>
        <v>9310.4706593500159</v>
      </c>
      <c r="E5" s="3">
        <f t="shared" ref="E5" si="0">D5*100/C5</f>
        <v>0.46552353296750082</v>
      </c>
      <c r="F5" s="1">
        <f>SUM(F6:F17)</f>
        <v>1915456.3192837604</v>
      </c>
      <c r="G5" s="2">
        <f t="shared" ref="G5" si="1">B5-F5</f>
        <v>93854.151375589427</v>
      </c>
      <c r="H5" s="4">
        <f t="shared" ref="H5" si="2">G5*100/F5</f>
        <v>4.8998325062658683</v>
      </c>
    </row>
    <row r="6" spans="1:240" x14ac:dyDescent="0.6">
      <c r="A6" s="28" t="s">
        <v>10</v>
      </c>
      <c r="B6" s="5">
        <v>123566.84888746</v>
      </c>
      <c r="C6" s="5">
        <v>117761.95776656531</v>
      </c>
      <c r="D6" s="6">
        <f t="shared" ref="D6:D14" si="3">B6-C6</f>
        <v>5804.8911208946956</v>
      </c>
      <c r="E6" s="7">
        <f t="shared" ref="E6:E14" si="4">D6*100/C6</f>
        <v>4.9293432539576942</v>
      </c>
      <c r="F6" s="5">
        <v>116657.07969731999</v>
      </c>
      <c r="G6" s="6">
        <f t="shared" ref="G6:G14" si="5">B6-F6</f>
        <v>6909.7691901400103</v>
      </c>
      <c r="H6" s="7">
        <f t="shared" ref="H6:H14" si="6">G6*100/F6</f>
        <v>5.9231460345726035</v>
      </c>
    </row>
    <row r="7" spans="1:240" x14ac:dyDescent="0.6">
      <c r="A7" s="27" t="s">
        <v>11</v>
      </c>
      <c r="B7" s="8">
        <v>151037.37468218003</v>
      </c>
      <c r="C7" s="8">
        <v>129476.36420940599</v>
      </c>
      <c r="D7" s="9">
        <f t="shared" si="3"/>
        <v>21561.01047277404</v>
      </c>
      <c r="E7" s="10">
        <f t="shared" si="4"/>
        <v>16.652468274366104</v>
      </c>
      <c r="F7" s="8">
        <v>123910.60481398001</v>
      </c>
      <c r="G7" s="9">
        <f t="shared" si="5"/>
        <v>27126.769868200019</v>
      </c>
      <c r="H7" s="11">
        <f t="shared" si="6"/>
        <v>21.892210040394772</v>
      </c>
    </row>
    <row r="8" spans="1:240" x14ac:dyDescent="0.6">
      <c r="A8" s="28" t="s">
        <v>12</v>
      </c>
      <c r="B8" s="5">
        <v>137842.76990705001</v>
      </c>
      <c r="C8" s="5">
        <v>137147.16558071168</v>
      </c>
      <c r="D8" s="6">
        <f t="shared" si="3"/>
        <v>695.60432633833261</v>
      </c>
      <c r="E8" s="7">
        <f t="shared" si="4"/>
        <v>0.50719555405537464</v>
      </c>
      <c r="F8" s="5">
        <v>130114.30730368002</v>
      </c>
      <c r="G8" s="6">
        <f t="shared" si="5"/>
        <v>7728.4626033699897</v>
      </c>
      <c r="H8" s="7">
        <f t="shared" si="6"/>
        <v>5.939748490019749</v>
      </c>
    </row>
    <row r="9" spans="1:240" x14ac:dyDescent="0.6">
      <c r="A9" s="27" t="s">
        <v>13</v>
      </c>
      <c r="B9" s="8">
        <v>143469.63294718001</v>
      </c>
      <c r="C9" s="8">
        <v>143887.33187666599</v>
      </c>
      <c r="D9" s="9">
        <f t="shared" si="3"/>
        <v>-417.69892948598135</v>
      </c>
      <c r="E9" s="10">
        <f t="shared" si="4"/>
        <v>-0.290295833579022</v>
      </c>
      <c r="F9" s="8">
        <v>137788.16969927002</v>
      </c>
      <c r="G9" s="9">
        <f t="shared" si="5"/>
        <v>5681.4632479099964</v>
      </c>
      <c r="H9" s="11">
        <f t="shared" si="6"/>
        <v>4.1233316766672283</v>
      </c>
    </row>
    <row r="10" spans="1:240" x14ac:dyDescent="0.6">
      <c r="A10" s="28" t="s">
        <v>14</v>
      </c>
      <c r="B10" s="5">
        <v>132714.12522748002</v>
      </c>
      <c r="C10" s="5">
        <v>129121.18529635464</v>
      </c>
      <c r="D10" s="6">
        <f t="shared" si="3"/>
        <v>3592.9399311253801</v>
      </c>
      <c r="E10" s="7">
        <f t="shared" si="4"/>
        <v>2.7826107101472033</v>
      </c>
      <c r="F10" s="5">
        <v>127214.38924901999</v>
      </c>
      <c r="G10" s="6">
        <f t="shared" si="5"/>
        <v>5499.7359784600267</v>
      </c>
      <c r="H10" s="7">
        <f t="shared" si="6"/>
        <v>4.3232027531841446</v>
      </c>
    </row>
    <row r="11" spans="1:240" x14ac:dyDescent="0.6">
      <c r="A11" s="27" t="s">
        <v>15</v>
      </c>
      <c r="B11" s="8">
        <v>134938.87515333996</v>
      </c>
      <c r="C11" s="8">
        <v>141930.40575284662</v>
      </c>
      <c r="D11" s="9">
        <f t="shared" si="3"/>
        <v>-6991.5305995066592</v>
      </c>
      <c r="E11" s="10">
        <f t="shared" si="4"/>
        <v>-4.9260273458821091</v>
      </c>
      <c r="F11" s="8">
        <v>134202.00839422003</v>
      </c>
      <c r="G11" s="9">
        <f t="shared" si="5"/>
        <v>736.8667591199337</v>
      </c>
      <c r="H11" s="11">
        <f t="shared" si="6"/>
        <v>0.54907282531523571</v>
      </c>
    </row>
    <row r="12" spans="1:240" x14ac:dyDescent="0.6">
      <c r="A12" s="28" t="s">
        <v>16</v>
      </c>
      <c r="B12" s="5">
        <v>133116.08811788997</v>
      </c>
      <c r="C12" s="5">
        <v>135046.2525284802</v>
      </c>
      <c r="D12" s="6">
        <f t="shared" si="3"/>
        <v>-1930.1644105902233</v>
      </c>
      <c r="E12" s="7">
        <f t="shared" si="4"/>
        <v>-1.4292617339997395</v>
      </c>
      <c r="F12" s="5">
        <v>129546.83763912</v>
      </c>
      <c r="G12" s="6">
        <f t="shared" si="5"/>
        <v>3569.2504787699727</v>
      </c>
      <c r="H12" s="7">
        <f t="shared" si="6"/>
        <v>2.7551814801630834</v>
      </c>
    </row>
    <row r="13" spans="1:240" x14ac:dyDescent="0.6">
      <c r="A13" s="27" t="s">
        <v>17</v>
      </c>
      <c r="B13" s="8">
        <v>263039.67363072</v>
      </c>
      <c r="C13" s="8">
        <v>247001.46744480912</v>
      </c>
      <c r="D13" s="9">
        <f t="shared" si="3"/>
        <v>16038.20618591088</v>
      </c>
      <c r="E13" s="10">
        <f t="shared" si="4"/>
        <v>6.493162308638718</v>
      </c>
      <c r="F13" s="8">
        <v>233048.15722541997</v>
      </c>
      <c r="G13" s="9">
        <f t="shared" si="5"/>
        <v>29991.516405300034</v>
      </c>
      <c r="H13" s="11">
        <f t="shared" si="6"/>
        <v>12.869235595924582</v>
      </c>
    </row>
    <row r="14" spans="1:240" x14ac:dyDescent="0.6">
      <c r="A14" s="28" t="s">
        <v>18</v>
      </c>
      <c r="B14" s="5">
        <v>252024.54243528005</v>
      </c>
      <c r="C14" s="5">
        <v>234833.75589304851</v>
      </c>
      <c r="D14" s="6">
        <f t="shared" si="3"/>
        <v>17190.786542231537</v>
      </c>
      <c r="E14" s="7">
        <f t="shared" si="4"/>
        <v>7.3204069307909982</v>
      </c>
      <c r="F14" s="5">
        <v>223861.15707081999</v>
      </c>
      <c r="G14" s="6">
        <f t="shared" si="5"/>
        <v>28163.38536446006</v>
      </c>
      <c r="H14" s="7">
        <f t="shared" si="6"/>
        <v>12.580737870281974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240" x14ac:dyDescent="0.6">
      <c r="A15" s="27" t="s">
        <v>19</v>
      </c>
      <c r="B15" s="8">
        <v>123670.01625659002</v>
      </c>
      <c r="C15" s="8">
        <v>130767.45266614115</v>
      </c>
      <c r="D15" s="9">
        <f t="shared" ref="D15:D16" si="7">B15-C15</f>
        <v>-7097.4364095511264</v>
      </c>
      <c r="E15" s="10">
        <f t="shared" ref="E15:E16" si="8">D15*100/C15</f>
        <v>-5.4275251714747395</v>
      </c>
      <c r="F15" s="8">
        <v>137229.03410151001</v>
      </c>
      <c r="G15" s="9">
        <f t="shared" ref="G15:G16" si="9">B15-F15</f>
        <v>-13559.017844919988</v>
      </c>
      <c r="H15" s="11">
        <f t="shared" ref="H15:H16" si="10">G15*100/F15</f>
        <v>-9.880575152114103</v>
      </c>
      <c r="I15" s="36"/>
    </row>
    <row r="16" spans="1:240" x14ac:dyDescent="0.6">
      <c r="A16" s="28" t="s">
        <v>20</v>
      </c>
      <c r="B16" s="5">
        <v>179680.60071088001</v>
      </c>
      <c r="C16" s="5">
        <v>192009.54284818159</v>
      </c>
      <c r="D16" s="6">
        <f t="shared" si="7"/>
        <v>-12328.942137301579</v>
      </c>
      <c r="E16" s="7">
        <f t="shared" si="8"/>
        <v>-6.4210048909130757</v>
      </c>
      <c r="F16" s="5">
        <v>195981.44617022004</v>
      </c>
      <c r="G16" s="6">
        <f t="shared" si="9"/>
        <v>-16300.845459340024</v>
      </c>
      <c r="H16" s="7">
        <f t="shared" si="10"/>
        <v>-8.3175452461871799</v>
      </c>
      <c r="I16" s="36"/>
    </row>
    <row r="17" spans="1:240" x14ac:dyDescent="0.6">
      <c r="A17" s="27" t="s">
        <v>21</v>
      </c>
      <c r="B17" s="8">
        <v>234209.92270329996</v>
      </c>
      <c r="C17" s="8">
        <v>261017.11813678924</v>
      </c>
      <c r="D17" s="9">
        <f t="shared" ref="D17" si="11">B17-C17</f>
        <v>-26807.19543348928</v>
      </c>
      <c r="E17" s="10">
        <f t="shared" ref="E17" si="12">D17*100/C17</f>
        <v>-10.270282510528922</v>
      </c>
      <c r="F17" s="8">
        <v>225903.12791918006</v>
      </c>
      <c r="G17" s="9">
        <f t="shared" ref="G17" si="13">B17-F17</f>
        <v>8306.7947841199057</v>
      </c>
      <c r="H17" s="11">
        <f t="shared" ref="H17" si="14">G17*100/F17</f>
        <v>3.6771490774097537</v>
      </c>
      <c r="I17" s="42"/>
    </row>
    <row r="18" spans="1:240" ht="23.4" x14ac:dyDescent="0.6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spans="1:240" ht="23.4" x14ac:dyDescent="0.6">
      <c r="I19" s="43" t="s">
        <v>1</v>
      </c>
    </row>
    <row r="20" spans="1:240" ht="23.4" x14ac:dyDescent="0.6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1:240" ht="23.4" x14ac:dyDescent="0.6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4" x14ac:dyDescent="0.6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4" x14ac:dyDescent="0.6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4" x14ac:dyDescent="0.6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1:240" ht="23.4" x14ac:dyDescent="0.6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1:240" ht="23.4" x14ac:dyDescent="0.6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1:240" ht="23.4" x14ac:dyDescent="0.6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1:240" ht="23.4" x14ac:dyDescent="0.6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1:240" ht="23.4" x14ac:dyDescent="0.6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1:240" ht="23.4" x14ac:dyDescent="0.6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1:240" ht="23.4" x14ac:dyDescent="0.6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1:240" x14ac:dyDescent="0.6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1:25" x14ac:dyDescent="0.6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x14ac:dyDescent="0.6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x14ac:dyDescent="0.6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x14ac:dyDescent="0.6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x14ac:dyDescent="0.6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x14ac:dyDescent="0.6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1:25" x14ac:dyDescent="0.6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1:25" x14ac:dyDescent="0.6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1:25" x14ac:dyDescent="0.6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1:25" x14ac:dyDescent="0.6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1:25" ht="5.25" customHeight="1" x14ac:dyDescent="0.6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x14ac:dyDescent="0.6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x14ac:dyDescent="0.6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x14ac:dyDescent="0.6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x14ac:dyDescent="0.6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x14ac:dyDescent="0.6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x14ac:dyDescent="0.6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x14ac:dyDescent="0.6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x14ac:dyDescent="0.6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25" x14ac:dyDescent="0.6">
      <c r="A52" s="17"/>
      <c r="B52" s="16"/>
      <c r="C52" s="16"/>
      <c r="D52" s="16"/>
      <c r="E52" s="15"/>
      <c r="F52" s="16"/>
      <c r="G52" s="16"/>
      <c r="H52" s="15"/>
    </row>
    <row r="53" spans="1:25" x14ac:dyDescent="0.6">
      <c r="A53" s="17"/>
      <c r="B53" s="16"/>
      <c r="C53" s="16"/>
      <c r="D53" s="16"/>
      <c r="E53" s="15"/>
      <c r="F53" s="16"/>
      <c r="G53" s="16"/>
      <c r="H53" s="15"/>
    </row>
    <row r="54" spans="1:25" x14ac:dyDescent="0.6">
      <c r="A54" s="17"/>
      <c r="B54" s="16"/>
      <c r="C54" s="16"/>
      <c r="D54" s="16"/>
      <c r="E54" s="15"/>
      <c r="F54" s="16"/>
      <c r="G54" s="16"/>
      <c r="H54" s="15"/>
    </row>
    <row r="55" spans="1:25" x14ac:dyDescent="0.6">
      <c r="A55" s="17"/>
      <c r="B55" s="16"/>
      <c r="C55" s="16"/>
      <c r="D55" s="16"/>
      <c r="E55" s="15"/>
      <c r="F55" s="16"/>
      <c r="G55" s="16"/>
      <c r="H55" s="15"/>
    </row>
    <row r="56" spans="1:25" x14ac:dyDescent="0.6">
      <c r="A56" s="17"/>
      <c r="B56" s="16"/>
      <c r="C56" s="16"/>
      <c r="D56" s="16"/>
      <c r="E56" s="15"/>
      <c r="F56" s="16"/>
      <c r="G56" s="16"/>
      <c r="H56" s="15"/>
    </row>
    <row r="57" spans="1:25" x14ac:dyDescent="0.6">
      <c r="A57" s="17"/>
      <c r="B57" s="16"/>
      <c r="C57" s="16"/>
      <c r="D57" s="16"/>
      <c r="E57" s="15"/>
      <c r="F57" s="16"/>
      <c r="G57" s="16"/>
      <c r="H57" s="15"/>
    </row>
  </sheetData>
  <mergeCells count="5">
    <mergeCell ref="A1:H1"/>
    <mergeCell ref="G2:H2"/>
    <mergeCell ref="A3:A4"/>
    <mergeCell ref="C3:E3"/>
    <mergeCell ref="F3:H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7"/>
  <sheetViews>
    <sheetView zoomScale="70" zoomScaleNormal="70" workbookViewId="0">
      <selection activeCell="F17" sqref="F17"/>
    </sheetView>
  </sheetViews>
  <sheetFormatPr defaultRowHeight="21" x14ac:dyDescent="0.6"/>
  <cols>
    <col min="1" max="1" width="17.625" style="12" customWidth="1"/>
    <col min="2" max="2" width="19.375" style="14" customWidth="1"/>
    <col min="3" max="3" width="19.75" style="14" customWidth="1"/>
    <col min="4" max="4" width="18.625" style="14" customWidth="1"/>
    <col min="5" max="5" width="12.25" style="13" customWidth="1"/>
    <col min="6" max="6" width="19.875" style="14" customWidth="1"/>
    <col min="7" max="7" width="17.75" style="14" customWidth="1"/>
    <col min="8" max="8" width="12.25" style="13" customWidth="1"/>
    <col min="9" max="9" width="5.75" style="33" bestFit="1" customWidth="1"/>
    <col min="10" max="10" width="11.875" style="33" customWidth="1"/>
    <col min="11" max="11" width="11.5" style="48" customWidth="1"/>
    <col min="12" max="12" width="10.875" style="48" bestFit="1" customWidth="1"/>
    <col min="13" max="13" width="5.375" style="48" bestFit="1" customWidth="1"/>
    <col min="14" max="15" width="8.5" style="49" customWidth="1"/>
    <col min="16" max="16" width="12.875" style="49" bestFit="1" customWidth="1"/>
    <col min="17" max="17" width="12.375" style="48" bestFit="1" customWidth="1"/>
    <col min="18" max="18" width="0.5" style="49" customWidth="1"/>
    <col min="19" max="19" width="13.625" style="48" customWidth="1"/>
    <col min="20" max="22" width="9" style="49"/>
    <col min="23" max="34" width="9" style="34"/>
    <col min="35" max="16384" width="9" style="12"/>
  </cols>
  <sheetData>
    <row r="1" spans="1:254" x14ac:dyDescent="0.6">
      <c r="A1" s="62" t="s">
        <v>39</v>
      </c>
      <c r="B1" s="62"/>
      <c r="C1" s="62"/>
      <c r="D1" s="62"/>
      <c r="E1" s="62"/>
      <c r="F1" s="62"/>
      <c r="G1" s="62"/>
      <c r="H1" s="62"/>
    </row>
    <row r="2" spans="1:254" x14ac:dyDescent="0.6">
      <c r="G2" s="63" t="s">
        <v>0</v>
      </c>
      <c r="H2" s="64"/>
    </row>
    <row r="3" spans="1:254" ht="21.75" customHeight="1" x14ac:dyDescent="0.6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254" x14ac:dyDescent="0.6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254" x14ac:dyDescent="0.6">
      <c r="A5" s="29" t="s">
        <v>9</v>
      </c>
      <c r="B5" s="1">
        <f>SUM(B6:B17)</f>
        <v>2009310.4706593498</v>
      </c>
      <c r="C5" s="1">
        <f>SUM(C6:C17)</f>
        <v>2000000</v>
      </c>
      <c r="D5" s="2">
        <f>SUM(D6:D17)</f>
        <v>9310.4706593500159</v>
      </c>
      <c r="E5" s="3">
        <f t="shared" ref="E5:E17" si="0">D5*100/C5</f>
        <v>0.46552353296750082</v>
      </c>
      <c r="F5" s="1">
        <f>SUM(F6:F17)</f>
        <v>1915456.3192837604</v>
      </c>
      <c r="G5" s="2">
        <f t="shared" ref="G5:G17" si="1">B5-F5</f>
        <v>93854.151375589427</v>
      </c>
      <c r="H5" s="4">
        <f t="shared" ref="H5:H17" si="2">G5*100/F5</f>
        <v>4.8998325062658683</v>
      </c>
      <c r="K5" s="50"/>
    </row>
    <row r="6" spans="1:254" x14ac:dyDescent="0.6">
      <c r="A6" s="28" t="s">
        <v>10</v>
      </c>
      <c r="B6" s="5">
        <v>123566.84888746</v>
      </c>
      <c r="C6" s="5">
        <v>117761.95776656531</v>
      </c>
      <c r="D6" s="6">
        <f t="shared" ref="D6:D17" si="3">B6-C6</f>
        <v>5804.8911208946956</v>
      </c>
      <c r="E6" s="7">
        <f t="shared" si="0"/>
        <v>4.9293432539576942</v>
      </c>
      <c r="F6" s="5">
        <v>116657.07969731999</v>
      </c>
      <c r="G6" s="6">
        <f t="shared" si="1"/>
        <v>6909.7691901400103</v>
      </c>
      <c r="H6" s="7">
        <f t="shared" si="2"/>
        <v>5.9231460345726035</v>
      </c>
      <c r="K6" s="50"/>
    </row>
    <row r="7" spans="1:254" x14ac:dyDescent="0.6">
      <c r="A7" s="27" t="s">
        <v>11</v>
      </c>
      <c r="B7" s="8">
        <v>151037.37468218003</v>
      </c>
      <c r="C7" s="8">
        <v>129476.36420940599</v>
      </c>
      <c r="D7" s="9">
        <f t="shared" si="3"/>
        <v>21561.01047277404</v>
      </c>
      <c r="E7" s="10">
        <f t="shared" si="0"/>
        <v>16.652468274366104</v>
      </c>
      <c r="F7" s="8">
        <v>123910.60481398001</v>
      </c>
      <c r="G7" s="9">
        <f t="shared" si="1"/>
        <v>27126.769868200019</v>
      </c>
      <c r="H7" s="11">
        <f t="shared" si="2"/>
        <v>21.892210040394772</v>
      </c>
      <c r="K7" s="50"/>
    </row>
    <row r="8" spans="1:254" x14ac:dyDescent="0.6">
      <c r="A8" s="28" t="s">
        <v>12</v>
      </c>
      <c r="B8" s="5">
        <v>137842.76990705001</v>
      </c>
      <c r="C8" s="5">
        <v>137147.16558071168</v>
      </c>
      <c r="D8" s="6">
        <f t="shared" si="3"/>
        <v>695.60432633833261</v>
      </c>
      <c r="E8" s="7">
        <f t="shared" si="0"/>
        <v>0.50719555405537464</v>
      </c>
      <c r="F8" s="5">
        <v>130114.30730368002</v>
      </c>
      <c r="G8" s="6">
        <f t="shared" si="1"/>
        <v>7728.4626033699897</v>
      </c>
      <c r="H8" s="7">
        <f t="shared" si="2"/>
        <v>5.939748490019749</v>
      </c>
      <c r="K8" s="50"/>
    </row>
    <row r="9" spans="1:254" x14ac:dyDescent="0.6">
      <c r="A9" s="27" t="s">
        <v>13</v>
      </c>
      <c r="B9" s="8">
        <v>143469.63294718001</v>
      </c>
      <c r="C9" s="8">
        <v>143887.33187666599</v>
      </c>
      <c r="D9" s="9">
        <f t="shared" si="3"/>
        <v>-417.69892948598135</v>
      </c>
      <c r="E9" s="10">
        <f t="shared" si="0"/>
        <v>-0.290295833579022</v>
      </c>
      <c r="F9" s="8">
        <v>137788.16969927002</v>
      </c>
      <c r="G9" s="9">
        <f t="shared" si="1"/>
        <v>5681.4632479099964</v>
      </c>
      <c r="H9" s="11">
        <f t="shared" si="2"/>
        <v>4.1233316766672283</v>
      </c>
      <c r="K9" s="50"/>
    </row>
    <row r="10" spans="1:254" x14ac:dyDescent="0.6">
      <c r="A10" s="28" t="s">
        <v>14</v>
      </c>
      <c r="B10" s="5">
        <v>132714.12522748002</v>
      </c>
      <c r="C10" s="5">
        <v>129121.18529635464</v>
      </c>
      <c r="D10" s="6">
        <f t="shared" si="3"/>
        <v>3592.9399311253801</v>
      </c>
      <c r="E10" s="7">
        <f t="shared" si="0"/>
        <v>2.7826107101472033</v>
      </c>
      <c r="F10" s="5">
        <v>127214.38924901999</v>
      </c>
      <c r="G10" s="6">
        <f t="shared" si="1"/>
        <v>5499.7359784600267</v>
      </c>
      <c r="H10" s="7">
        <f t="shared" si="2"/>
        <v>4.3232027531841446</v>
      </c>
      <c r="K10" s="50"/>
    </row>
    <row r="11" spans="1:254" x14ac:dyDescent="0.6">
      <c r="A11" s="27" t="s">
        <v>15</v>
      </c>
      <c r="B11" s="8">
        <v>134938.87515333996</v>
      </c>
      <c r="C11" s="8">
        <v>141930.40575284662</v>
      </c>
      <c r="D11" s="9">
        <f t="shared" si="3"/>
        <v>-6991.5305995066592</v>
      </c>
      <c r="E11" s="10">
        <f t="shared" si="0"/>
        <v>-4.9260273458821091</v>
      </c>
      <c r="F11" s="8">
        <v>134202.00839422003</v>
      </c>
      <c r="G11" s="9">
        <f t="shared" si="1"/>
        <v>736.8667591199337</v>
      </c>
      <c r="H11" s="11">
        <f t="shared" si="2"/>
        <v>0.54907282531523571</v>
      </c>
      <c r="K11" s="50"/>
    </row>
    <row r="12" spans="1:254" x14ac:dyDescent="0.6">
      <c r="A12" s="28" t="s">
        <v>16</v>
      </c>
      <c r="B12" s="5">
        <v>133116.08811788997</v>
      </c>
      <c r="C12" s="5">
        <v>135046.2525284802</v>
      </c>
      <c r="D12" s="6">
        <f t="shared" si="3"/>
        <v>-1930.1644105902233</v>
      </c>
      <c r="E12" s="7">
        <f t="shared" si="0"/>
        <v>-1.4292617339997395</v>
      </c>
      <c r="F12" s="5">
        <v>129546.83763912</v>
      </c>
      <c r="G12" s="6">
        <f t="shared" si="1"/>
        <v>3569.2504787699727</v>
      </c>
      <c r="H12" s="7">
        <f t="shared" si="2"/>
        <v>2.7551814801630834</v>
      </c>
      <c r="K12" s="50"/>
      <c r="L12" s="51"/>
    </row>
    <row r="13" spans="1:254" x14ac:dyDescent="0.6">
      <c r="A13" s="27" t="s">
        <v>17</v>
      </c>
      <c r="B13" s="8">
        <v>263039.67363072</v>
      </c>
      <c r="C13" s="8">
        <v>247001.46744480912</v>
      </c>
      <c r="D13" s="9">
        <f t="shared" si="3"/>
        <v>16038.20618591088</v>
      </c>
      <c r="E13" s="10">
        <f t="shared" si="0"/>
        <v>6.493162308638718</v>
      </c>
      <c r="F13" s="8">
        <v>233048.15722541997</v>
      </c>
      <c r="G13" s="9">
        <f t="shared" si="1"/>
        <v>29991.516405300034</v>
      </c>
      <c r="H13" s="11">
        <f t="shared" si="2"/>
        <v>12.869235595924582</v>
      </c>
      <c r="K13" s="52"/>
      <c r="L13" s="51"/>
    </row>
    <row r="14" spans="1:254" x14ac:dyDescent="0.6">
      <c r="A14" s="28" t="s">
        <v>18</v>
      </c>
      <c r="B14" s="5">
        <v>252024.54243528005</v>
      </c>
      <c r="C14" s="5">
        <v>234833.75589304851</v>
      </c>
      <c r="D14" s="6">
        <f t="shared" si="3"/>
        <v>17190.786542231537</v>
      </c>
      <c r="E14" s="7">
        <f t="shared" si="0"/>
        <v>7.3204069307909982</v>
      </c>
      <c r="F14" s="5">
        <v>223861.15707081999</v>
      </c>
      <c r="G14" s="6">
        <f t="shared" si="1"/>
        <v>28163.38536446006</v>
      </c>
      <c r="H14" s="7">
        <f t="shared" si="2"/>
        <v>12.580737870281974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254" x14ac:dyDescent="0.6">
      <c r="A15" s="27" t="s">
        <v>19</v>
      </c>
      <c r="B15" s="8">
        <v>123670.01625659002</v>
      </c>
      <c r="C15" s="8">
        <v>130767.45266614115</v>
      </c>
      <c r="D15" s="9">
        <f t="shared" si="3"/>
        <v>-7097.4364095511264</v>
      </c>
      <c r="E15" s="10">
        <f t="shared" si="0"/>
        <v>-5.4275251714747395</v>
      </c>
      <c r="F15" s="8">
        <v>137229.03410151001</v>
      </c>
      <c r="G15" s="9">
        <f t="shared" si="1"/>
        <v>-13559.017844919988</v>
      </c>
      <c r="H15" s="11">
        <f t="shared" si="2"/>
        <v>-9.880575152114103</v>
      </c>
      <c r="I15" s="36"/>
      <c r="J15" s="36"/>
      <c r="K15" s="52"/>
      <c r="L15" s="51"/>
      <c r="N15" s="48"/>
      <c r="O15" s="48"/>
    </row>
    <row r="16" spans="1:254" x14ac:dyDescent="0.6">
      <c r="A16" s="28" t="s">
        <v>20</v>
      </c>
      <c r="B16" s="5">
        <v>179680.60071088001</v>
      </c>
      <c r="C16" s="5">
        <v>192009.54284818159</v>
      </c>
      <c r="D16" s="6">
        <f t="shared" si="3"/>
        <v>-12328.942137301579</v>
      </c>
      <c r="E16" s="7">
        <f t="shared" si="0"/>
        <v>-6.4210048909130757</v>
      </c>
      <c r="F16" s="5">
        <v>195981.44617022004</v>
      </c>
      <c r="G16" s="6">
        <f t="shared" si="1"/>
        <v>-16300.845459340024</v>
      </c>
      <c r="H16" s="7">
        <f t="shared" si="2"/>
        <v>-8.3175452461871799</v>
      </c>
      <c r="I16" s="36"/>
      <c r="J16" s="36"/>
      <c r="K16" s="52"/>
      <c r="L16" s="51"/>
      <c r="N16" s="48"/>
      <c r="O16" s="48"/>
    </row>
    <row r="17" spans="1:254" x14ac:dyDescent="0.6">
      <c r="A17" s="27" t="s">
        <v>21</v>
      </c>
      <c r="B17" s="8">
        <v>234209.92270329996</v>
      </c>
      <c r="C17" s="8">
        <v>261017.11813678924</v>
      </c>
      <c r="D17" s="9">
        <f t="shared" si="3"/>
        <v>-26807.19543348928</v>
      </c>
      <c r="E17" s="10">
        <f t="shared" si="0"/>
        <v>-10.270282510528922</v>
      </c>
      <c r="F17" s="8">
        <v>225903.12791918006</v>
      </c>
      <c r="G17" s="9">
        <f t="shared" si="1"/>
        <v>8306.7947841199057</v>
      </c>
      <c r="H17" s="11">
        <f t="shared" si="2"/>
        <v>3.6771490774097537</v>
      </c>
      <c r="I17" s="42"/>
      <c r="J17" s="42"/>
      <c r="K17" s="53"/>
      <c r="L17" s="51"/>
      <c r="N17" s="48"/>
      <c r="O17" s="48"/>
    </row>
    <row r="18" spans="1:254" ht="23.4" x14ac:dyDescent="0.6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1:254" ht="23.4" x14ac:dyDescent="0.6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1:254" ht="23.4" x14ac:dyDescent="0.6">
      <c r="D20" s="22"/>
      <c r="E20" s="22"/>
      <c r="F20" s="22"/>
      <c r="I20" s="45" t="s">
        <v>24</v>
      </c>
      <c r="J20" s="46">
        <f t="shared" ref="J20:J25" si="4">+L20-K20</f>
        <v>0</v>
      </c>
      <c r="K20" s="57">
        <f t="shared" ref="K20:K25" si="5">B6/1000</f>
        <v>123.56684888746</v>
      </c>
      <c r="L20" s="57">
        <f>K20</f>
        <v>123.56684888746</v>
      </c>
      <c r="M20" s="56" t="s">
        <v>24</v>
      </c>
      <c r="N20" s="54">
        <f t="shared" ref="N20:N25" si="6">(L20-Q20)*100/Q20</f>
        <v>4.9293432539576933</v>
      </c>
      <c r="O20" s="58">
        <f t="shared" ref="O20:O25" si="7">(L20-S20)*100/S20</f>
        <v>5.9231460345726044</v>
      </c>
      <c r="P20" s="59">
        <f t="shared" ref="P20:P31" si="8">C6/1000</f>
        <v>117.7619577665653</v>
      </c>
      <c r="Q20" s="59">
        <f>P20</f>
        <v>117.7619577665653</v>
      </c>
      <c r="R20" s="59">
        <f t="shared" ref="R20:R31" si="9">F6/1000</f>
        <v>116.65707969731999</v>
      </c>
      <c r="S20" s="59">
        <f>R20</f>
        <v>116.65707969731999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1:254" ht="23.4" x14ac:dyDescent="0.6">
      <c r="E21" s="21"/>
      <c r="I21" s="47" t="s">
        <v>25</v>
      </c>
      <c r="J21" s="46">
        <f t="shared" si="4"/>
        <v>123.56684888745997</v>
      </c>
      <c r="K21" s="57">
        <f t="shared" si="5"/>
        <v>151.03737468218003</v>
      </c>
      <c r="L21" s="57">
        <f t="shared" ref="L21:L26" si="10">K21+L20</f>
        <v>274.60422356964</v>
      </c>
      <c r="M21" s="60" t="s">
        <v>25</v>
      </c>
      <c r="N21" s="54">
        <f t="shared" si="6"/>
        <v>11.06863263548939</v>
      </c>
      <c r="O21" s="58">
        <f t="shared" si="7"/>
        <v>14.148425266462263</v>
      </c>
      <c r="P21" s="59">
        <f t="shared" si="8"/>
        <v>129.476364209406</v>
      </c>
      <c r="Q21" s="59">
        <f t="shared" ref="Q21:Q27" si="11">P21+Q20</f>
        <v>247.2383219759713</v>
      </c>
      <c r="R21" s="59">
        <f t="shared" si="9"/>
        <v>123.91060481398002</v>
      </c>
      <c r="S21" s="59">
        <f t="shared" ref="S21:S27" si="12">R21+S20</f>
        <v>240.5676845113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4" x14ac:dyDescent="0.6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274.60422356964</v>
      </c>
      <c r="K22" s="57">
        <f t="shared" si="5"/>
        <v>137.84276990705001</v>
      </c>
      <c r="L22" s="57">
        <f t="shared" si="10"/>
        <v>412.44699347669001</v>
      </c>
      <c r="M22" s="56" t="s">
        <v>26</v>
      </c>
      <c r="N22" s="54">
        <f t="shared" si="6"/>
        <v>7.3003551976891403</v>
      </c>
      <c r="O22" s="58">
        <f t="shared" si="7"/>
        <v>11.267070584469149</v>
      </c>
      <c r="P22" s="59">
        <f t="shared" si="8"/>
        <v>137.14716558071169</v>
      </c>
      <c r="Q22" s="59">
        <f t="shared" si="11"/>
        <v>384.38548755668296</v>
      </c>
      <c r="R22" s="59">
        <f t="shared" si="9"/>
        <v>130.11430730368002</v>
      </c>
      <c r="S22" s="59">
        <f t="shared" si="12"/>
        <v>370.68199181498005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4" x14ac:dyDescent="0.6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412.44699347668995</v>
      </c>
      <c r="K23" s="57">
        <f t="shared" si="5"/>
        <v>143.46963294718</v>
      </c>
      <c r="L23" s="57">
        <f t="shared" si="10"/>
        <v>555.91662642386996</v>
      </c>
      <c r="M23" s="56" t="s">
        <v>27</v>
      </c>
      <c r="N23" s="54">
        <f t="shared" si="6"/>
        <v>5.2328656659210724</v>
      </c>
      <c r="O23" s="58">
        <f t="shared" si="7"/>
        <v>9.331219115851729</v>
      </c>
      <c r="P23" s="59">
        <f t="shared" si="8"/>
        <v>143.887331876666</v>
      </c>
      <c r="Q23" s="59">
        <f t="shared" si="11"/>
        <v>528.27281943334901</v>
      </c>
      <c r="R23" s="59">
        <f t="shared" si="9"/>
        <v>137.78816969927001</v>
      </c>
      <c r="S23" s="59">
        <f t="shared" si="12"/>
        <v>508.47016151425009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4" x14ac:dyDescent="0.6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555.91662642386996</v>
      </c>
      <c r="K24" s="57">
        <f t="shared" si="5"/>
        <v>132.71412522748003</v>
      </c>
      <c r="L24" s="57">
        <f t="shared" si="10"/>
        <v>688.63075165135001</v>
      </c>
      <c r="M24" s="56" t="s">
        <v>28</v>
      </c>
      <c r="N24" s="54">
        <f t="shared" si="6"/>
        <v>4.7516020372728827</v>
      </c>
      <c r="O24" s="58">
        <f t="shared" si="7"/>
        <v>8.3290054516044378</v>
      </c>
      <c r="P24" s="59">
        <f t="shared" si="8"/>
        <v>129.12118529635464</v>
      </c>
      <c r="Q24" s="59">
        <f t="shared" si="11"/>
        <v>657.39400472970362</v>
      </c>
      <c r="R24" s="59">
        <f t="shared" si="9"/>
        <v>127.21438924901999</v>
      </c>
      <c r="S24" s="59">
        <f t="shared" si="12"/>
        <v>635.68455076327007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23.4" x14ac:dyDescent="0.6">
      <c r="F25" s="18"/>
      <c r="G25" s="18"/>
      <c r="H25" s="23"/>
      <c r="I25" s="45" t="s">
        <v>29</v>
      </c>
      <c r="J25" s="46">
        <f t="shared" si="4"/>
        <v>688.63075165135001</v>
      </c>
      <c r="K25" s="57">
        <f t="shared" si="5"/>
        <v>134.93887515333995</v>
      </c>
      <c r="L25" s="57">
        <f t="shared" si="10"/>
        <v>823.56962680468996</v>
      </c>
      <c r="M25" s="56" t="s">
        <v>29</v>
      </c>
      <c r="N25" s="54">
        <f t="shared" si="6"/>
        <v>3.0332135493651413</v>
      </c>
      <c r="O25" s="58">
        <f t="shared" si="7"/>
        <v>6.9728542482865121</v>
      </c>
      <c r="P25" s="59">
        <f t="shared" si="8"/>
        <v>141.93040575284661</v>
      </c>
      <c r="Q25" s="59">
        <f t="shared" si="11"/>
        <v>799.32441048255021</v>
      </c>
      <c r="R25" s="59">
        <f t="shared" si="9"/>
        <v>134.20200839422003</v>
      </c>
      <c r="S25" s="59">
        <f t="shared" si="12"/>
        <v>769.88655915749007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1:254" ht="23.4" x14ac:dyDescent="0.6">
      <c r="F26" s="18"/>
      <c r="G26" s="18"/>
      <c r="H26" s="23"/>
      <c r="I26" s="43" t="s">
        <v>30</v>
      </c>
      <c r="J26" s="46">
        <f>+L26-K26</f>
        <v>823.56962680468996</v>
      </c>
      <c r="K26" s="57">
        <f>B12/1000</f>
        <v>133.11608811788997</v>
      </c>
      <c r="L26" s="57">
        <f t="shared" si="10"/>
        <v>956.6857149225799</v>
      </c>
      <c r="M26" s="54" t="s">
        <v>30</v>
      </c>
      <c r="N26" s="54">
        <f>(L26-Q26)*100/Q26</f>
        <v>2.3882440657585247</v>
      </c>
      <c r="O26" s="58">
        <f>(L26-S26)*100/S26</f>
        <v>6.3653760611822587</v>
      </c>
      <c r="P26" s="59">
        <f t="shared" si="8"/>
        <v>135.04625252848021</v>
      </c>
      <c r="Q26" s="59">
        <f t="shared" si="11"/>
        <v>934.37066301103039</v>
      </c>
      <c r="R26" s="59">
        <f t="shared" si="9"/>
        <v>129.54683763912001</v>
      </c>
      <c r="S26" s="59">
        <f t="shared" si="12"/>
        <v>899.43339679661005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1:254" ht="23.4" x14ac:dyDescent="0.6">
      <c r="F27" s="16"/>
      <c r="G27" s="16"/>
      <c r="H27" s="15"/>
      <c r="I27" s="43" t="s">
        <v>31</v>
      </c>
      <c r="J27" s="46">
        <f>+L27-K27</f>
        <v>956.68571492258002</v>
      </c>
      <c r="K27" s="57">
        <f>B13/1000</f>
        <v>263.03967363072002</v>
      </c>
      <c r="L27" s="57">
        <f>K27+L26</f>
        <v>1219.7253885533</v>
      </c>
      <c r="M27" s="54" t="s">
        <v>31</v>
      </c>
      <c r="N27" s="54">
        <f>(L27-Q27)*100/Q27</f>
        <v>3.2465010057975388</v>
      </c>
      <c r="O27" s="58">
        <f>(L27-S27)*100/S27</f>
        <v>7.7037753260900299</v>
      </c>
      <c r="P27" s="59">
        <f>C13/1000</f>
        <v>247.00146744480912</v>
      </c>
      <c r="Q27" s="59">
        <f t="shared" si="11"/>
        <v>1181.3721304558394</v>
      </c>
      <c r="R27" s="59">
        <f>F13/1000</f>
        <v>233.04815722541997</v>
      </c>
      <c r="S27" s="59">
        <f t="shared" si="12"/>
        <v>1132.48155402203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1:254" ht="23.4" x14ac:dyDescent="0.6">
      <c r="F28" s="16"/>
      <c r="G28" s="16"/>
      <c r="H28" s="15"/>
      <c r="I28" s="43" t="s">
        <v>32</v>
      </c>
      <c r="J28" s="46"/>
      <c r="K28" s="57">
        <f>B14/1000</f>
        <v>252.02454243528004</v>
      </c>
      <c r="L28" s="57">
        <f>K28+L27</f>
        <v>1471.74993098858</v>
      </c>
      <c r="M28" s="54" t="s">
        <v>32</v>
      </c>
      <c r="N28" s="54">
        <f>(L28-Q28)*100/Q28</f>
        <v>3.9220317593008991</v>
      </c>
      <c r="O28" s="58">
        <f>(L28-S28)*100/S28</f>
        <v>8.5087064612705987</v>
      </c>
      <c r="P28" s="59">
        <f t="shared" si="8"/>
        <v>234.8337558930485</v>
      </c>
      <c r="Q28" s="59">
        <f t="shared" ref="Q28" si="13">P28+Q27</f>
        <v>1416.2058863488878</v>
      </c>
      <c r="R28" s="59">
        <f>F14/1000</f>
        <v>223.86115707081998</v>
      </c>
      <c r="S28" s="59">
        <f t="shared" ref="S28" si="14">R28+S27</f>
        <v>1356.3427110928499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1:254" ht="23.4" x14ac:dyDescent="0.6">
      <c r="F29" s="16"/>
      <c r="G29" s="16"/>
      <c r="H29" s="15"/>
      <c r="I29" s="43" t="s">
        <v>33</v>
      </c>
      <c r="J29" s="46"/>
      <c r="K29" s="57">
        <f>B15/1000</f>
        <v>123.67001625659003</v>
      </c>
      <c r="L29" s="57">
        <f>K29+L28</f>
        <v>1595.4199472451701</v>
      </c>
      <c r="M29" s="54" t="s">
        <v>33</v>
      </c>
      <c r="N29" s="54">
        <f>(L29-Q29)*100/Q29</f>
        <v>3.1317028553955151</v>
      </c>
      <c r="O29" s="58">
        <f>(L29-S29)*100/S29</f>
        <v>6.8191034263008623</v>
      </c>
      <c r="P29" s="59">
        <f t="shared" si="8"/>
        <v>130.76745266614114</v>
      </c>
      <c r="Q29" s="59">
        <f t="shared" ref="Q29" si="15">P29+Q28</f>
        <v>1546.9733390150291</v>
      </c>
      <c r="R29" s="59">
        <f>F15/1000</f>
        <v>137.22903410151002</v>
      </c>
      <c r="S29" s="59">
        <f t="shared" ref="S29" si="16">R29+S28</f>
        <v>1493.5717451943599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1:254" ht="23.4" x14ac:dyDescent="0.6">
      <c r="F30" s="16"/>
      <c r="G30" s="16"/>
      <c r="H30" s="15"/>
      <c r="I30" s="43" t="s">
        <v>34</v>
      </c>
      <c r="J30" s="46"/>
      <c r="K30" s="57">
        <f>B16/1000</f>
        <v>179.68060071088001</v>
      </c>
      <c r="L30" s="57">
        <f>K30+L29</f>
        <v>1775.1005479560501</v>
      </c>
      <c r="M30" s="54" t="s">
        <v>34</v>
      </c>
      <c r="N30" s="54">
        <f>(L30-Q30)*100/Q30</f>
        <v>2.0769420141813986</v>
      </c>
      <c r="O30" s="58">
        <f>(L30-S30)*100/S30</f>
        <v>5.0633124206274429</v>
      </c>
      <c r="P30" s="59">
        <f t="shared" si="8"/>
        <v>192.00954284818158</v>
      </c>
      <c r="Q30" s="59">
        <f t="shared" ref="Q30" si="17">P30+Q29</f>
        <v>1738.9828818632107</v>
      </c>
      <c r="R30" s="59">
        <f>F16/1000</f>
        <v>195.98144617022004</v>
      </c>
      <c r="S30" s="59">
        <f t="shared" ref="S30" si="18">R30+S29</f>
        <v>1689.55319136458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1:254" ht="23.4" x14ac:dyDescent="0.6">
      <c r="F31" s="16"/>
      <c r="G31" s="16"/>
      <c r="H31" s="15"/>
      <c r="I31" s="43" t="s">
        <v>35</v>
      </c>
      <c r="J31" s="46"/>
      <c r="K31" s="57">
        <f>B17/1000</f>
        <v>234.20992270329995</v>
      </c>
      <c r="L31" s="57">
        <f>K31+L30</f>
        <v>2009.3104706593501</v>
      </c>
      <c r="M31" s="54" t="s">
        <v>35</v>
      </c>
      <c r="N31" s="54">
        <f>(L31-Q31)*100/Q31</f>
        <v>0.46552353296750654</v>
      </c>
      <c r="O31" s="58">
        <f>(L31-S31)*100/S31</f>
        <v>4.8998325062659074</v>
      </c>
      <c r="P31" s="59">
        <f t="shared" si="8"/>
        <v>261.01711813678924</v>
      </c>
      <c r="Q31" s="59">
        <f t="shared" ref="Q31" si="19">P31+Q30</f>
        <v>2000</v>
      </c>
      <c r="R31" s="59">
        <f>F17/1000</f>
        <v>225.90312791918006</v>
      </c>
      <c r="S31" s="59">
        <f t="shared" ref="S31" si="20">R31+S30</f>
        <v>1915.45631928376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1:254" x14ac:dyDescent="0.6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1:39" x14ac:dyDescent="0.6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x14ac:dyDescent="0.6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x14ac:dyDescent="0.6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x14ac:dyDescent="0.6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x14ac:dyDescent="0.6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x14ac:dyDescent="0.6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1:39" x14ac:dyDescent="0.6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1:39" x14ac:dyDescent="0.6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1:39" x14ac:dyDescent="0.6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1:39" x14ac:dyDescent="0.6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1:39" ht="5.25" customHeight="1" x14ac:dyDescent="0.6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x14ac:dyDescent="0.6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x14ac:dyDescent="0.6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x14ac:dyDescent="0.6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x14ac:dyDescent="0.6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x14ac:dyDescent="0.6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x14ac:dyDescent="0.6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x14ac:dyDescent="0.6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x14ac:dyDescent="0.6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39" x14ac:dyDescent="0.6">
      <c r="A52" s="17"/>
      <c r="B52" s="16"/>
      <c r="C52" s="16"/>
      <c r="D52" s="16"/>
      <c r="E52" s="15"/>
      <c r="F52" s="16"/>
      <c r="G52" s="16"/>
      <c r="H52" s="15"/>
    </row>
    <row r="53" spans="1:39" x14ac:dyDescent="0.6">
      <c r="A53" s="17"/>
      <c r="B53" s="16"/>
      <c r="C53" s="16"/>
      <c r="D53" s="16"/>
      <c r="E53" s="15"/>
      <c r="F53" s="16"/>
      <c r="G53" s="16"/>
      <c r="H53" s="15"/>
    </row>
    <row r="54" spans="1:39" x14ac:dyDescent="0.6">
      <c r="A54" s="17"/>
      <c r="B54" s="16"/>
      <c r="C54" s="16"/>
      <c r="D54" s="16"/>
      <c r="E54" s="15"/>
      <c r="F54" s="16"/>
      <c r="G54" s="16"/>
      <c r="H54" s="15"/>
    </row>
    <row r="55" spans="1:39" x14ac:dyDescent="0.6">
      <c r="A55" s="17"/>
      <c r="B55" s="16"/>
      <c r="C55" s="16"/>
      <c r="D55" s="16"/>
      <c r="E55" s="15"/>
      <c r="F55" s="16"/>
      <c r="G55" s="16"/>
      <c r="H55" s="15"/>
    </row>
    <row r="56" spans="1:39" x14ac:dyDescent="0.6">
      <c r="A56" s="17"/>
      <c r="B56" s="16"/>
      <c r="C56" s="16"/>
      <c r="D56" s="16"/>
      <c r="E56" s="15"/>
      <c r="F56" s="16"/>
      <c r="G56" s="16"/>
      <c r="H56" s="15"/>
    </row>
    <row r="57" spans="1:39" x14ac:dyDescent="0.6">
      <c r="A57" s="17"/>
      <c r="B57" s="16"/>
      <c r="C57" s="16"/>
      <c r="D57" s="16"/>
      <c r="E57" s="15"/>
      <c r="F57" s="16"/>
      <c r="G57" s="16"/>
      <c r="H57" s="15"/>
    </row>
  </sheetData>
  <mergeCells count="5">
    <mergeCell ref="A1:H1"/>
    <mergeCell ref="G2:H2"/>
    <mergeCell ref="A3:A4"/>
    <mergeCell ref="C3:E3"/>
    <mergeCell ref="F3:H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ปีงบประมาณ2562</vt:lpstr>
      <vt:lpstr>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วลัยวัลย์ ปินญามูล</dc:creator>
  <cp:lastModifiedBy>วลัยวัลย์ ปินญามูล</cp:lastModifiedBy>
  <dcterms:created xsi:type="dcterms:W3CDTF">2013-07-05T04:21:41Z</dcterms:created>
  <dcterms:modified xsi:type="dcterms:W3CDTF">2019-10-16T07:15:06Z</dcterms:modified>
</cp:coreProperties>
</file>